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Лист1" sheetId="1" r:id="rId1"/>
  </sheets>
  <definedNames>
    <definedName name="_xlnm.Print_Titles" localSheetId="0">'Лист1'!$14:$16</definedName>
    <definedName name="_xlnm.Print_Area" localSheetId="0">'Лист1'!$A$1:$K$75</definedName>
  </definedNames>
  <calcPr fullCalcOnLoad="1"/>
</workbook>
</file>

<file path=xl/sharedStrings.xml><?xml version="1.0" encoding="utf-8"?>
<sst xmlns="http://schemas.openxmlformats.org/spreadsheetml/2006/main" count="157" uniqueCount="86">
  <si>
    <t xml:space="preserve">   ПЕРЕЧЕНЬ ОСНОВНЫХ МЕРОПРИЯТИЙ МУНИЦИПАЛЬНОЙ ПРОГРАММЫ</t>
  </si>
  <si>
    <t>№ п/п</t>
  </si>
  <si>
    <t>Наименование мероприятий</t>
  </si>
  <si>
    <t>Годы реализации программы</t>
  </si>
  <si>
    <t>Общий объем финансирования, тыс.рублей</t>
  </si>
  <si>
    <t>ГРБС и головной исполнитель</t>
  </si>
  <si>
    <t>Всего</t>
  </si>
  <si>
    <t>I. Совершенствование организации дорожного движения в г.о.Октябрьск</t>
  </si>
  <si>
    <t>1.1</t>
  </si>
  <si>
    <t>Разработка комплексных схем организации дорожного движения на территории г.о.Октябрьск</t>
  </si>
  <si>
    <t>2018-2020</t>
  </si>
  <si>
    <r>
      <rPr>
        <u val="single"/>
        <sz val="14"/>
        <color indexed="8"/>
        <rFont val="Times New Roman"/>
        <family val="1"/>
      </rPr>
      <t>ГРБС и исполнитель:</t>
    </r>
    <r>
      <rPr>
        <sz val="14"/>
        <color indexed="8"/>
        <rFont val="Times New Roman"/>
        <family val="1"/>
      </rPr>
      <t xml:space="preserve">                                       МКУ г.о.Октябрьск "Комитет по архитектуре, строительству и транспорту Администрации г.о.Октябрьск"</t>
    </r>
  </si>
  <si>
    <t>1.2</t>
  </si>
  <si>
    <t>1.2.1</t>
  </si>
  <si>
    <r>
      <rPr>
        <u val="single"/>
        <sz val="14"/>
        <color indexed="8"/>
        <rFont val="Times New Roman"/>
        <family val="1"/>
      </rPr>
      <t>ГРБС:</t>
    </r>
    <r>
      <rPr>
        <sz val="14"/>
        <color indexed="8"/>
        <rFont val="Times New Roman"/>
        <family val="1"/>
      </rPr>
      <t xml:space="preserve">                                                                       МКУ г.о.Октябрьск "Комитет по архитектуре, строительству и транспорту Администрации г.о.Октябрьск"</t>
    </r>
  </si>
  <si>
    <t>1.3</t>
  </si>
  <si>
    <r>
      <rPr>
        <u val="single"/>
        <sz val="14"/>
        <color indexed="8"/>
        <rFont val="Times New Roman"/>
        <family val="1"/>
      </rPr>
      <t xml:space="preserve">ГРБС и исполнитель: </t>
    </r>
    <r>
      <rPr>
        <sz val="14"/>
        <color indexed="8"/>
        <rFont val="Times New Roman"/>
        <family val="1"/>
      </rPr>
      <t xml:space="preserve">                                      МКУ г.о.Октябрьск "Комитет по архитектуре, строительству и транспорту Администрации г.о.Октябрьск"</t>
    </r>
  </si>
  <si>
    <t>1.4</t>
  </si>
  <si>
    <t>1.5</t>
  </si>
  <si>
    <t>ИТОГО по разделу I:</t>
  </si>
  <si>
    <t>Ремонт дорог и тротуаров на территории г.о.Октябрьск, в том числе:</t>
  </si>
  <si>
    <t>ВСЕГО, в том числе:</t>
  </si>
  <si>
    <t>II. Обеспечение безопасности дорожного движения на автомобильных дорогах общего пользования.</t>
  </si>
  <si>
    <t>1.2.2</t>
  </si>
  <si>
    <t>2.1</t>
  </si>
  <si>
    <t>2.1.2</t>
  </si>
  <si>
    <t>2.1.3</t>
  </si>
  <si>
    <t>2.1.4</t>
  </si>
  <si>
    <t>2.1.6</t>
  </si>
  <si>
    <t>2.1.7</t>
  </si>
  <si>
    <t>2.1.8</t>
  </si>
  <si>
    <t>Средства местного бюджета, в том числе:</t>
  </si>
  <si>
    <t xml:space="preserve"> средства дорожного фонда</t>
  </si>
  <si>
    <t>2.1.1</t>
  </si>
  <si>
    <t>2.1.5</t>
  </si>
  <si>
    <t>2.2</t>
  </si>
  <si>
    <t>Ремонт автомобильных дорог общего пользования местного значения по пер.Волжский,ул.Ленинградская и ул.Батракская, в том числе</t>
  </si>
  <si>
    <t>Восстановление асфальтового покрытия на участке дороги , проходящем по склону дороги  по пер.Чкалова, переходящему в улицу Колхозную городского округа Октябрьск , в том числе</t>
  </si>
  <si>
    <t>Устройство тротуара в жилом районе на участке территории от д.3 по ул.Мичурина до ул.3-й Проезд городского округа Октябрьск, в том числе</t>
  </si>
  <si>
    <t>Ремонт автодороги  по ул.Аносова (от пер.Кирпичный до МФЦ),в том числе</t>
  </si>
  <si>
    <t>Ремонт дорог местного значения г.о.Октябрьск (ул.Декабристов,ул.Хлебная, от Хлебной базы до ул.Вологина, ул.Вологина, Первомайский спуск,ул.Центральная, ул.Транспортная, ул.Шишулина, пер.Толстовский, ул.М.Горького),в том числе</t>
  </si>
  <si>
    <t>бюджет городского округа</t>
  </si>
  <si>
    <t xml:space="preserve"> Ремонт тротуара  по пер.Железнодорожный в г.о.Октябрьск,в том числе</t>
  </si>
  <si>
    <t>Источник финансирования</t>
  </si>
  <si>
    <t>Бюджет городского округа</t>
  </si>
  <si>
    <t>Нанесение дорожной разметки г.о.Октябрьск</t>
  </si>
  <si>
    <t>Установка дорожных знаков</t>
  </si>
  <si>
    <t>Приобретение дорожных знаков</t>
  </si>
  <si>
    <t>Приобретение и установка дорожных знаков, в том числе:</t>
  </si>
  <si>
    <t>Обустройство опасных участков дорог дорожными барьерными ограждениями</t>
  </si>
  <si>
    <t>Обустройство пешеходными ограждениями участков дорог в районах расположения образовательных учреждений</t>
  </si>
  <si>
    <t>Областной бюджет</t>
  </si>
  <si>
    <t xml:space="preserve"> Ремонт дороги по ул.Сакко-Ванцетти от д.22 до ул.Гая в г.о.Октябрьск</t>
  </si>
  <si>
    <t>Софинансирование работ по ремонту автодорог по ул.Центральная,ул.Мичурина и ул.3-й Проезд</t>
  </si>
  <si>
    <r>
      <t>ГРБС и исполнитель:</t>
    </r>
    <r>
      <rPr>
        <sz val="14"/>
        <color indexed="8"/>
        <rFont val="Times New Roman"/>
        <family val="1"/>
      </rPr>
      <t xml:space="preserve">                                       МКУ г.о.Октябрьск "Комитет по архитектуре, строительству и транспорту Администрации г.о.Октябрьск"</t>
    </r>
  </si>
  <si>
    <t>Бюджет городского округа/средства дорожного фонда</t>
  </si>
  <si>
    <r>
      <t xml:space="preserve">ГРБС и исполнитель: </t>
    </r>
    <r>
      <rPr>
        <sz val="14"/>
        <color indexed="8"/>
        <rFont val="Times New Roman"/>
        <family val="1"/>
      </rPr>
      <t xml:space="preserve">                                      МКУ г.о.Октябрьск "Комитет по архитектуре, строительству и транспорту Администрации г.о.Октябрьск"</t>
    </r>
  </si>
  <si>
    <t>ГРБС и исполнитель:                                       МКУ г.о.Октябрьск "Комитет по архитектуре, строительству и транспорту Администрации г.о.Октябрьск"</t>
  </si>
  <si>
    <t>ИТОГО по разделу  II, в том числе:</t>
  </si>
  <si>
    <t>средства дорожного фонда</t>
  </si>
  <si>
    <t>Средства областного бюджета, в том числе:</t>
  </si>
  <si>
    <t>Областной бюджет/средства дорожного фонда</t>
  </si>
  <si>
    <t>2.3</t>
  </si>
  <si>
    <t>Ремонт дороги по ул. Береговая, ул.Белорусская</t>
  </si>
  <si>
    <t>2018-2021</t>
  </si>
  <si>
    <t xml:space="preserve">                    "ПОВЫШЕНИЕ БЕЗОПАСНОСТИ ДОРОЖНОГО ДВИЖЕНИЯ НА ТЕРРИТОРИИ ГОРОДСКОГО ОКРУГА ОКТЯБРЬСК НА 2018-2021 ГОДЫ"</t>
  </si>
  <si>
    <t>1.6</t>
  </si>
  <si>
    <t>Установка светофоров Т7</t>
  </si>
  <si>
    <t>1.7</t>
  </si>
  <si>
    <t>Устройство искуственных дорожных неровностей в г.о.Октябрьск</t>
  </si>
  <si>
    <t>2.1.9</t>
  </si>
  <si>
    <t>ПРИЛОЖЕНИЕ</t>
  </si>
  <si>
    <t>к постановлению Администрации г.о.Октябрьск Самарской области</t>
  </si>
  <si>
    <t>2.1.10</t>
  </si>
  <si>
    <t>2019</t>
  </si>
  <si>
    <t>2.2.1</t>
  </si>
  <si>
    <t>2.2.2</t>
  </si>
  <si>
    <t>Ремонт дворовых территорий многоквартирных домов, проездов к дворовым территориям многоквартирных домов,в том числе</t>
  </si>
  <si>
    <t>ГРБС и исполнитель:                                         МКУ г.о.Октябрьск "Комитет по архитектуре, строительству и транспорту Администрации г.о.Октябрьск"</t>
  </si>
  <si>
    <t>2018-2019</t>
  </si>
  <si>
    <t>Ремонт автомобильных дорог общего пользования местного значения и тротуаров ( Центральный спуск, ул.ленинградская, ул.Кирова, пер.Волжский, ул.Гоголя, ул.Сплавная) (софинансирование)</t>
  </si>
  <si>
    <t>Ремонт автомобильных дорог  по ул.Вологина, от Хлебной базы до ул.Вологина .</t>
  </si>
  <si>
    <t xml:space="preserve"> Ремонт автомобильных дорог по ул.Первомайская, ул.Городская, ул.Баха, ул.Ломоносова, ул.Тимирязева (софинансирование)</t>
  </si>
  <si>
    <t>Ремонт дворовых территорий по ул.Ватутина,10, ул.Декабристов,3-5, ул.Куйбышева,19, ул.Мира,169, ул.Мичурина,2, ул.Фрунзе,1</t>
  </si>
  <si>
    <t>Ремонт дворовой территории по ул.Гая, 50 и пер.Больничный, 14, ул.Куйбышева,18</t>
  </si>
  <si>
    <t>от 12.04.2019 № 382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</si>
</sst>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name val="Calibri"/>
      <family val="2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b/>
      <i/>
      <sz val="14"/>
      <color indexed="8"/>
      <name val="Times New Roman"/>
      <family val="1"/>
    </font>
    <font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0" fillId="0" borderId="0" xfId="0" applyFont="1" applyBorder="1" applyAlignment="1">
      <alignment vertical="center" wrapText="1"/>
    </xf>
    <xf numFmtId="2" fontId="0" fillId="0" borderId="0" xfId="0" applyNumberFormat="1" applyAlignment="1">
      <alignment/>
    </xf>
    <xf numFmtId="2" fontId="18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/>
    </xf>
    <xf numFmtId="0" fontId="18" fillId="0" borderId="0" xfId="0" applyFont="1" applyAlignment="1">
      <alignment vertical="justify" shrinkToFit="1"/>
    </xf>
    <xf numFmtId="0" fontId="18" fillId="0" borderId="0" xfId="0" applyFont="1" applyAlignment="1">
      <alignment/>
    </xf>
    <xf numFmtId="0" fontId="18" fillId="0" borderId="0" xfId="0" applyFont="1" applyAlignment="1">
      <alignment vertical="justify"/>
    </xf>
    <xf numFmtId="2" fontId="20" fillId="0" borderId="11" xfId="0" applyNumberFormat="1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/>
    </xf>
    <xf numFmtId="2" fontId="26" fillId="0" borderId="11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/>
    </xf>
    <xf numFmtId="0" fontId="18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49" fontId="18" fillId="0" borderId="17" xfId="0" applyNumberFormat="1" applyFont="1" applyBorder="1" applyAlignment="1">
      <alignment horizontal="center" vertical="center" wrapText="1"/>
    </xf>
    <xf numFmtId="49" fontId="18" fillId="0" borderId="18" xfId="0" applyNumberFormat="1" applyFont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49" fontId="20" fillId="0" borderId="12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  <xf numFmtId="49" fontId="20" fillId="0" borderId="21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justify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5"/>
  <sheetViews>
    <sheetView showGridLines="0" tabSelected="1" view="pageBreakPreview" zoomScale="50" zoomScaleNormal="50" zoomScaleSheetLayoutView="50" zoomScalePageLayoutView="0" workbookViewId="0" topLeftCell="A1">
      <pane ySplit="16" topLeftCell="A65" activePane="bottomLeft" state="frozen"/>
      <selection pane="topLeft" activeCell="A1" sqref="A1"/>
      <selection pane="bottomLeft" activeCell="I8" sqref="I8"/>
    </sheetView>
  </sheetViews>
  <sheetFormatPr defaultColWidth="9.140625" defaultRowHeight="15"/>
  <cols>
    <col min="1" max="1" width="3.57421875" style="0" customWidth="1"/>
    <col min="2" max="2" width="9.57421875" style="0" customWidth="1"/>
    <col min="3" max="3" width="64.7109375" style="0" customWidth="1"/>
    <col min="4" max="4" width="24.140625" style="0" customWidth="1"/>
    <col min="5" max="5" width="17.7109375" style="0" customWidth="1"/>
    <col min="6" max="6" width="13.140625" style="0" customWidth="1"/>
    <col min="7" max="7" width="17.28125" style="0" customWidth="1"/>
    <col min="8" max="9" width="15.8515625" style="0" customWidth="1"/>
    <col min="10" max="10" width="25.28125" style="0" customWidth="1"/>
    <col min="11" max="11" width="52.8515625" style="0" customWidth="1"/>
    <col min="12" max="12" width="12.421875" style="0" bestFit="1" customWidth="1"/>
    <col min="14" max="14" width="16.7109375" style="0" bestFit="1" customWidth="1"/>
  </cols>
  <sheetData>
    <row r="1" spans="9:11" ht="15">
      <c r="I1" s="65" t="s">
        <v>71</v>
      </c>
      <c r="J1" s="65"/>
      <c r="K1" s="65"/>
    </row>
    <row r="2" spans="7:11" ht="18.75">
      <c r="G2" s="21"/>
      <c r="H2" s="21"/>
      <c r="I2" s="65"/>
      <c r="J2" s="65"/>
      <c r="K2" s="65"/>
    </row>
    <row r="3" spans="2:11" ht="19.5" customHeight="1">
      <c r="B3" s="1"/>
      <c r="C3" s="1"/>
      <c r="D3" s="1"/>
      <c r="E3" s="1"/>
      <c r="F3" s="1"/>
      <c r="G3" s="20"/>
      <c r="H3" s="22"/>
      <c r="I3" s="65" t="s">
        <v>72</v>
      </c>
      <c r="J3" s="65"/>
      <c r="K3" s="65"/>
    </row>
    <row r="4" spans="2:11" ht="2.25" customHeight="1" hidden="1">
      <c r="B4" s="1"/>
      <c r="C4" s="1"/>
      <c r="D4" s="1"/>
      <c r="E4" s="1"/>
      <c r="F4" s="1"/>
      <c r="G4" s="20"/>
      <c r="H4" s="22"/>
      <c r="I4" s="22"/>
      <c r="J4" s="22"/>
      <c r="K4" s="22"/>
    </row>
    <row r="5" spans="2:11" ht="13.5" customHeight="1" hidden="1">
      <c r="B5" s="1"/>
      <c r="C5" s="1"/>
      <c r="D5" s="1"/>
      <c r="E5" s="1"/>
      <c r="F5" s="1"/>
      <c r="G5" s="20"/>
      <c r="H5" s="22"/>
      <c r="I5" s="22"/>
      <c r="J5" s="22"/>
      <c r="K5" s="22"/>
    </row>
    <row r="6" spans="2:11" ht="18.75" customHeight="1" hidden="1">
      <c r="B6" s="1"/>
      <c r="C6" s="1"/>
      <c r="D6" s="1"/>
      <c r="E6" s="1"/>
      <c r="F6" s="1"/>
      <c r="G6" s="20"/>
      <c r="H6" s="22"/>
      <c r="I6" s="22"/>
      <c r="J6" s="22"/>
      <c r="K6" s="22"/>
    </row>
    <row r="7" spans="2:11" ht="18.75">
      <c r="B7" s="1"/>
      <c r="C7" s="1"/>
      <c r="D7" s="1"/>
      <c r="E7" s="1"/>
      <c r="F7" s="1"/>
      <c r="G7" s="20"/>
      <c r="H7" s="22"/>
      <c r="I7" s="66" t="s">
        <v>85</v>
      </c>
      <c r="J7" s="66"/>
      <c r="K7" s="66"/>
    </row>
    <row r="8" spans="2:11" ht="18.75">
      <c r="B8" s="1"/>
      <c r="C8" s="1"/>
      <c r="D8" s="1"/>
      <c r="E8" s="1"/>
      <c r="F8" s="1"/>
      <c r="G8" s="20"/>
      <c r="H8" s="22"/>
      <c r="I8" s="22"/>
      <c r="J8" s="22"/>
      <c r="K8" s="22"/>
    </row>
    <row r="9" spans="2:11" ht="18.75">
      <c r="B9" s="1"/>
      <c r="C9" s="1"/>
      <c r="D9" s="1"/>
      <c r="E9" s="1"/>
      <c r="F9" s="1"/>
      <c r="G9" s="20"/>
      <c r="H9" s="20"/>
      <c r="I9" s="20"/>
      <c r="J9" s="20"/>
      <c r="K9" s="20"/>
    </row>
    <row r="10" spans="2:11" ht="29.25" customHeight="1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1" ht="18.75">
      <c r="B11" s="1"/>
      <c r="C11" s="2"/>
      <c r="D11" s="2" t="s">
        <v>0</v>
      </c>
      <c r="E11" s="2"/>
      <c r="F11" s="2"/>
      <c r="G11" s="2"/>
      <c r="H11" s="2"/>
      <c r="I11" s="2"/>
      <c r="J11" s="2"/>
      <c r="K11" s="2"/>
    </row>
    <row r="12" spans="2:11" ht="18.75">
      <c r="B12" s="1"/>
      <c r="C12" s="2" t="s">
        <v>65</v>
      </c>
      <c r="D12" s="2"/>
      <c r="E12" s="2"/>
      <c r="F12" s="2"/>
      <c r="G12" s="2"/>
      <c r="H12" s="2"/>
      <c r="I12" s="2"/>
      <c r="J12" s="2"/>
      <c r="K12" s="2"/>
    </row>
    <row r="13" spans="3:11" ht="15">
      <c r="C13" s="3"/>
      <c r="D13" s="3"/>
      <c r="E13" s="3"/>
      <c r="F13" s="3"/>
      <c r="G13" s="3"/>
      <c r="H13" s="3"/>
      <c r="I13" s="3"/>
      <c r="J13" s="3"/>
      <c r="K13" s="3"/>
    </row>
    <row r="14" spans="1:11" ht="33" customHeight="1">
      <c r="A14" s="61" t="s">
        <v>1</v>
      </c>
      <c r="B14" s="61"/>
      <c r="C14" s="61" t="s">
        <v>2</v>
      </c>
      <c r="D14" s="61" t="s">
        <v>3</v>
      </c>
      <c r="E14" s="61" t="s">
        <v>4</v>
      </c>
      <c r="F14" s="61"/>
      <c r="G14" s="61"/>
      <c r="H14" s="61"/>
      <c r="I14" s="61"/>
      <c r="J14" s="61" t="s">
        <v>43</v>
      </c>
      <c r="K14" s="61" t="s">
        <v>5</v>
      </c>
    </row>
    <row r="15" spans="1:11" ht="18.75" customHeight="1">
      <c r="A15" s="61"/>
      <c r="B15" s="61"/>
      <c r="C15" s="61"/>
      <c r="D15" s="61"/>
      <c r="E15" s="61" t="s">
        <v>6</v>
      </c>
      <c r="F15" s="61"/>
      <c r="G15" s="61"/>
      <c r="H15" s="61"/>
      <c r="I15" s="61"/>
      <c r="J15" s="61"/>
      <c r="K15" s="61"/>
    </row>
    <row r="16" spans="1:11" ht="36.75" customHeight="1">
      <c r="A16" s="61"/>
      <c r="B16" s="61"/>
      <c r="C16" s="61"/>
      <c r="D16" s="61"/>
      <c r="E16" s="61"/>
      <c r="F16" s="12">
        <v>2018</v>
      </c>
      <c r="G16" s="12">
        <v>2019</v>
      </c>
      <c r="H16" s="12">
        <v>2020</v>
      </c>
      <c r="I16" s="12">
        <v>2021</v>
      </c>
      <c r="J16" s="61"/>
      <c r="K16" s="61"/>
    </row>
    <row r="17" spans="1:11" ht="28.5" customHeight="1">
      <c r="A17" s="61" t="s">
        <v>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42" s="5" customFormat="1" ht="81" customHeight="1">
      <c r="A18" s="50" t="s">
        <v>8</v>
      </c>
      <c r="B18" s="50"/>
      <c r="C18" s="10" t="s">
        <v>9</v>
      </c>
      <c r="D18" s="10" t="s">
        <v>64</v>
      </c>
      <c r="E18" s="23">
        <v>1000</v>
      </c>
      <c r="F18" s="12">
        <v>0</v>
      </c>
      <c r="G18" s="23">
        <v>1000</v>
      </c>
      <c r="H18" s="12">
        <v>0</v>
      </c>
      <c r="I18" s="12">
        <v>0</v>
      </c>
      <c r="J18" s="10" t="s">
        <v>55</v>
      </c>
      <c r="K18" s="13" t="s">
        <v>11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11" ht="78" customHeight="1">
      <c r="A19" s="50" t="s">
        <v>12</v>
      </c>
      <c r="B19" s="50"/>
      <c r="C19" s="14" t="s">
        <v>48</v>
      </c>
      <c r="D19" s="11" t="s">
        <v>64</v>
      </c>
      <c r="E19" s="23">
        <f>E20+E22</f>
        <v>1753.1</v>
      </c>
      <c r="F19" s="23">
        <f>F20+F22</f>
        <v>153.1</v>
      </c>
      <c r="G19" s="23">
        <f>G20+G22</f>
        <v>600</v>
      </c>
      <c r="H19" s="23">
        <f>H20+H22</f>
        <v>500</v>
      </c>
      <c r="I19" s="23">
        <f>I20+I22</f>
        <v>500</v>
      </c>
      <c r="J19" s="10" t="s">
        <v>55</v>
      </c>
      <c r="K19" s="13" t="s">
        <v>54</v>
      </c>
    </row>
    <row r="20" spans="1:11" ht="81" customHeight="1">
      <c r="A20" s="33" t="s">
        <v>13</v>
      </c>
      <c r="B20" s="34"/>
      <c r="C20" s="64" t="s">
        <v>47</v>
      </c>
      <c r="D20" s="50" t="s">
        <v>64</v>
      </c>
      <c r="E20" s="63">
        <f>SUM(F20:I21)</f>
        <v>659</v>
      </c>
      <c r="F20" s="63">
        <v>59</v>
      </c>
      <c r="G20" s="63">
        <v>200</v>
      </c>
      <c r="H20" s="63">
        <v>200</v>
      </c>
      <c r="I20" s="67">
        <v>200</v>
      </c>
      <c r="J20" s="28" t="s">
        <v>55</v>
      </c>
      <c r="K20" s="62" t="s">
        <v>14</v>
      </c>
    </row>
    <row r="21" spans="1:11" ht="19.5" customHeight="1">
      <c r="A21" s="37"/>
      <c r="B21" s="38"/>
      <c r="C21" s="64"/>
      <c r="D21" s="50"/>
      <c r="E21" s="63"/>
      <c r="F21" s="63"/>
      <c r="G21" s="63"/>
      <c r="H21" s="63"/>
      <c r="I21" s="68"/>
      <c r="J21" s="28"/>
      <c r="K21" s="62"/>
    </row>
    <row r="22" spans="1:11" ht="82.5" customHeight="1">
      <c r="A22" s="50" t="s">
        <v>23</v>
      </c>
      <c r="B22" s="50"/>
      <c r="C22" s="14" t="s">
        <v>46</v>
      </c>
      <c r="D22" s="11" t="s">
        <v>64</v>
      </c>
      <c r="E22" s="8">
        <f aca="true" t="shared" si="0" ref="E22:E28">SUM(F22:I22)</f>
        <v>1094.1</v>
      </c>
      <c r="F22" s="8">
        <v>94.1</v>
      </c>
      <c r="G22" s="8">
        <v>400</v>
      </c>
      <c r="H22" s="8">
        <v>300</v>
      </c>
      <c r="I22" s="8">
        <v>300</v>
      </c>
      <c r="J22" s="10" t="s">
        <v>55</v>
      </c>
      <c r="K22" s="13" t="s">
        <v>16</v>
      </c>
    </row>
    <row r="23" spans="1:11" ht="97.5" customHeight="1">
      <c r="A23" s="50" t="s">
        <v>15</v>
      </c>
      <c r="B23" s="50"/>
      <c r="C23" s="14" t="s">
        <v>45</v>
      </c>
      <c r="D23" s="11" t="s">
        <v>64</v>
      </c>
      <c r="E23" s="23">
        <f t="shared" si="0"/>
        <v>1546</v>
      </c>
      <c r="F23" s="23">
        <v>0</v>
      </c>
      <c r="G23" s="23">
        <v>546</v>
      </c>
      <c r="H23" s="23">
        <v>500</v>
      </c>
      <c r="I23" s="23">
        <v>500</v>
      </c>
      <c r="J23" s="10" t="s">
        <v>55</v>
      </c>
      <c r="K23" s="13" t="s">
        <v>16</v>
      </c>
    </row>
    <row r="24" spans="1:11" ht="99" customHeight="1">
      <c r="A24" s="50" t="s">
        <v>17</v>
      </c>
      <c r="B24" s="50"/>
      <c r="C24" s="14" t="s">
        <v>49</v>
      </c>
      <c r="D24" s="11" t="s">
        <v>10</v>
      </c>
      <c r="E24" s="23">
        <f t="shared" si="0"/>
        <v>600</v>
      </c>
      <c r="F24" s="23">
        <v>0</v>
      </c>
      <c r="G24" s="23">
        <v>0</v>
      </c>
      <c r="H24" s="23">
        <v>400</v>
      </c>
      <c r="I24" s="8">
        <v>200</v>
      </c>
      <c r="J24" s="10" t="s">
        <v>55</v>
      </c>
      <c r="K24" s="13" t="s">
        <v>16</v>
      </c>
    </row>
    <row r="25" spans="1:11" ht="96" customHeight="1">
      <c r="A25" s="50" t="s">
        <v>18</v>
      </c>
      <c r="B25" s="50"/>
      <c r="C25" s="14" t="s">
        <v>50</v>
      </c>
      <c r="D25" s="11" t="s">
        <v>64</v>
      </c>
      <c r="E25" s="23">
        <f t="shared" si="0"/>
        <v>500</v>
      </c>
      <c r="F25" s="23">
        <v>0</v>
      </c>
      <c r="G25" s="23">
        <v>200</v>
      </c>
      <c r="H25" s="23">
        <v>0</v>
      </c>
      <c r="I25" s="23">
        <v>300</v>
      </c>
      <c r="J25" s="10" t="s">
        <v>55</v>
      </c>
      <c r="K25" s="13" t="s">
        <v>16</v>
      </c>
    </row>
    <row r="26" spans="1:11" ht="96" customHeight="1">
      <c r="A26" s="17"/>
      <c r="B26" s="18" t="s">
        <v>66</v>
      </c>
      <c r="C26" s="14" t="s">
        <v>67</v>
      </c>
      <c r="D26" s="11" t="s">
        <v>64</v>
      </c>
      <c r="E26" s="23">
        <f t="shared" si="0"/>
        <v>710</v>
      </c>
      <c r="F26" s="23">
        <v>0</v>
      </c>
      <c r="G26" s="23">
        <v>710</v>
      </c>
      <c r="H26" s="23">
        <v>0</v>
      </c>
      <c r="I26" s="23">
        <v>0</v>
      </c>
      <c r="J26" s="10" t="s">
        <v>55</v>
      </c>
      <c r="K26" s="13"/>
    </row>
    <row r="27" spans="1:11" ht="96" customHeight="1">
      <c r="A27" s="17"/>
      <c r="B27" s="18" t="s">
        <v>68</v>
      </c>
      <c r="C27" s="14" t="s">
        <v>69</v>
      </c>
      <c r="D27" s="11" t="s">
        <v>64</v>
      </c>
      <c r="E27" s="23">
        <f t="shared" si="0"/>
        <v>500</v>
      </c>
      <c r="F27" s="23">
        <v>0</v>
      </c>
      <c r="G27" s="23">
        <v>0</v>
      </c>
      <c r="H27" s="23">
        <v>500</v>
      </c>
      <c r="I27" s="23">
        <v>0</v>
      </c>
      <c r="J27" s="10" t="s">
        <v>55</v>
      </c>
      <c r="K27" s="13"/>
    </row>
    <row r="28" spans="1:11" ht="94.5" customHeight="1">
      <c r="A28" s="60" t="s">
        <v>19</v>
      </c>
      <c r="B28" s="60"/>
      <c r="C28" s="60"/>
      <c r="D28" s="60"/>
      <c r="E28" s="23">
        <f t="shared" si="0"/>
        <v>6609.1</v>
      </c>
      <c r="F28" s="23">
        <f>F25+F24+F23+F22+F20+F18+F26+F27</f>
        <v>153.1</v>
      </c>
      <c r="G28" s="23">
        <f>G25+G24+G23+G22+G20+G18+G26+G27</f>
        <v>3056</v>
      </c>
      <c r="H28" s="23">
        <f>H25+H24+H23+H22+H20+H18+H26+H27</f>
        <v>1900</v>
      </c>
      <c r="I28" s="23">
        <f>I25+I24+I23+I22+I20+I18+I26+I27</f>
        <v>1500</v>
      </c>
      <c r="J28" s="10" t="s">
        <v>55</v>
      </c>
      <c r="K28" s="13" t="s">
        <v>16</v>
      </c>
    </row>
    <row r="29" spans="1:12" ht="48" customHeight="1">
      <c r="A29" s="61" t="s">
        <v>22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"/>
    </row>
    <row r="30" spans="1:12" ht="37.5" customHeight="1">
      <c r="A30" s="50" t="s">
        <v>24</v>
      </c>
      <c r="B30" s="50"/>
      <c r="C30" s="50" t="s">
        <v>20</v>
      </c>
      <c r="D30" s="50" t="s">
        <v>64</v>
      </c>
      <c r="E30" s="23">
        <f>E31+E32</f>
        <v>94442.20000000001</v>
      </c>
      <c r="F30" s="23">
        <f>F33+F35+F36+F37+F38+F41+F44+F47+F50</f>
        <v>54715.1</v>
      </c>
      <c r="G30" s="23">
        <v>28963.1</v>
      </c>
      <c r="H30" s="23">
        <f>H33+H35+H36+H37+H38+H41+H44+H47+H50+H53+H54</f>
        <v>7203</v>
      </c>
      <c r="I30" s="23">
        <f>I33+I35+I36+I37+I38+I41+I44+I47+I50+I53+I54</f>
        <v>3561</v>
      </c>
      <c r="J30" s="8"/>
      <c r="K30" s="29" t="s">
        <v>16</v>
      </c>
      <c r="L30" s="19">
        <f>SUM(F30:I30)</f>
        <v>94442.2</v>
      </c>
    </row>
    <row r="31" spans="1:11" ht="61.5" customHeight="1">
      <c r="A31" s="50"/>
      <c r="B31" s="50"/>
      <c r="C31" s="50"/>
      <c r="D31" s="50"/>
      <c r="E31" s="8">
        <f>SUM(F31:I31)</f>
        <v>73097.8</v>
      </c>
      <c r="F31" s="8">
        <f>F39+F42+F45+F48+F51+F55</f>
        <v>48097.8</v>
      </c>
      <c r="G31" s="8">
        <f>G39+G42+G45+G48+G51+G55</f>
        <v>25000</v>
      </c>
      <c r="H31" s="8">
        <f>H39+H42+H45+H48+H51+H55</f>
        <v>0</v>
      </c>
      <c r="I31" s="8">
        <f>I39+I42+I45+I48+I51+I55</f>
        <v>0</v>
      </c>
      <c r="J31" s="8" t="s">
        <v>61</v>
      </c>
      <c r="K31" s="29"/>
    </row>
    <row r="32" spans="1:14" ht="88.5" customHeight="1">
      <c r="A32" s="50"/>
      <c r="B32" s="50"/>
      <c r="C32" s="50"/>
      <c r="D32" s="50"/>
      <c r="E32" s="8">
        <f>SUM(F32:I32)</f>
        <v>21344.4</v>
      </c>
      <c r="F32" s="8">
        <f>F35+F36+F37+F40+F43+F46+F52+F49+F56+F53</f>
        <v>6617.3</v>
      </c>
      <c r="G32" s="8">
        <f>G35+G36+G37+G40+G46+G49+G52+G53+G56</f>
        <v>3963.1</v>
      </c>
      <c r="H32" s="8">
        <f>H35+H36+H37+H40+H43+H46+H52+H49+H56+H53</f>
        <v>7203</v>
      </c>
      <c r="I32" s="8">
        <f>I35+I36+I37+I40+I43+I46+I52+I49+I56+I53</f>
        <v>3561</v>
      </c>
      <c r="J32" s="10" t="s">
        <v>55</v>
      </c>
      <c r="K32" s="29"/>
      <c r="L32" s="7">
        <f>E35+E36+E37+E40+E43+E46+E49+E59+E52+E66</f>
        <v>21810.5</v>
      </c>
      <c r="N32" s="7">
        <f>E39+E45+E48+E51+E55</f>
        <v>71530</v>
      </c>
    </row>
    <row r="33" spans="1:12" ht="75" customHeight="1" hidden="1">
      <c r="A33" s="50" t="s">
        <v>33</v>
      </c>
      <c r="B33" s="50"/>
      <c r="C33" s="14" t="s">
        <v>42</v>
      </c>
      <c r="D33" s="50" t="s">
        <v>10</v>
      </c>
      <c r="E33" s="8">
        <f aca="true" t="shared" si="1" ref="E33:E56">SUM(F33:I33)</f>
        <v>0</v>
      </c>
      <c r="F33" s="8">
        <v>0</v>
      </c>
      <c r="G33" s="8">
        <v>0</v>
      </c>
      <c r="H33" s="8">
        <v>0</v>
      </c>
      <c r="I33" s="8"/>
      <c r="J33" s="8"/>
      <c r="K33" s="29" t="s">
        <v>16</v>
      </c>
      <c r="L33" s="7">
        <f aca="true" t="shared" si="2" ref="L33:L66">SUM(F33:I33)</f>
        <v>0</v>
      </c>
    </row>
    <row r="34" spans="1:12" ht="28.5" customHeight="1" hidden="1">
      <c r="A34" s="50"/>
      <c r="B34" s="50"/>
      <c r="C34" s="14" t="s">
        <v>41</v>
      </c>
      <c r="D34" s="50"/>
      <c r="E34" s="8">
        <f t="shared" si="1"/>
        <v>0</v>
      </c>
      <c r="F34" s="8">
        <v>0</v>
      </c>
      <c r="G34" s="8">
        <v>0</v>
      </c>
      <c r="H34" s="8">
        <v>0</v>
      </c>
      <c r="I34" s="8"/>
      <c r="J34" s="8"/>
      <c r="K34" s="29"/>
      <c r="L34" s="7">
        <f t="shared" si="2"/>
        <v>0</v>
      </c>
    </row>
    <row r="35" spans="1:14" ht="84" customHeight="1">
      <c r="A35" s="50" t="s">
        <v>33</v>
      </c>
      <c r="B35" s="50"/>
      <c r="C35" s="11" t="s">
        <v>80</v>
      </c>
      <c r="D35" s="11" t="s">
        <v>64</v>
      </c>
      <c r="E35" s="8">
        <f t="shared" si="1"/>
        <v>1123.4</v>
      </c>
      <c r="F35" s="26">
        <v>0</v>
      </c>
      <c r="G35" s="26">
        <v>1123.4</v>
      </c>
      <c r="H35" s="26">
        <v>0</v>
      </c>
      <c r="I35" s="26">
        <v>0</v>
      </c>
      <c r="J35" s="10" t="s">
        <v>55</v>
      </c>
      <c r="K35" s="15" t="s">
        <v>16</v>
      </c>
      <c r="L35" s="7">
        <f t="shared" si="2"/>
        <v>1123.4</v>
      </c>
      <c r="N35" s="27">
        <f>G32+G31</f>
        <v>28963.1</v>
      </c>
    </row>
    <row r="36" spans="1:12" ht="112.5" customHeight="1">
      <c r="A36" s="50" t="s">
        <v>25</v>
      </c>
      <c r="B36" s="50"/>
      <c r="C36" s="11" t="s">
        <v>52</v>
      </c>
      <c r="D36" s="11" t="s">
        <v>10</v>
      </c>
      <c r="E36" s="8">
        <f t="shared" si="1"/>
        <v>4064.6</v>
      </c>
      <c r="F36" s="8">
        <v>0</v>
      </c>
      <c r="G36" s="8">
        <v>0</v>
      </c>
      <c r="H36" s="8">
        <v>4064.6</v>
      </c>
      <c r="I36" s="8">
        <v>0</v>
      </c>
      <c r="J36" s="10" t="s">
        <v>55</v>
      </c>
      <c r="K36" s="15" t="s">
        <v>16</v>
      </c>
      <c r="L36" s="7">
        <f t="shared" si="2"/>
        <v>4064.6</v>
      </c>
    </row>
    <row r="37" spans="1:12" ht="81.75" customHeight="1">
      <c r="A37" s="50" t="s">
        <v>26</v>
      </c>
      <c r="B37" s="50"/>
      <c r="C37" s="14" t="s">
        <v>53</v>
      </c>
      <c r="D37" s="11" t="s">
        <v>64</v>
      </c>
      <c r="E37" s="8">
        <f t="shared" si="1"/>
        <v>3138.4</v>
      </c>
      <c r="F37" s="8">
        <v>0</v>
      </c>
      <c r="G37" s="8">
        <v>0</v>
      </c>
      <c r="H37" s="8">
        <v>3138.4</v>
      </c>
      <c r="I37" s="8">
        <v>0</v>
      </c>
      <c r="J37" s="10" t="s">
        <v>55</v>
      </c>
      <c r="K37" s="15" t="s">
        <v>16</v>
      </c>
      <c r="L37" s="7">
        <f t="shared" si="2"/>
        <v>3138.4</v>
      </c>
    </row>
    <row r="38" spans="1:12" ht="53.25" customHeight="1">
      <c r="A38" s="50" t="s">
        <v>27</v>
      </c>
      <c r="B38" s="50"/>
      <c r="C38" s="50" t="s">
        <v>36</v>
      </c>
      <c r="D38" s="50" t="s">
        <v>64</v>
      </c>
      <c r="E38" s="8">
        <f t="shared" si="1"/>
        <v>5889.3</v>
      </c>
      <c r="F38" s="16">
        <f>SUM(F39:F40)</f>
        <v>5889.3</v>
      </c>
      <c r="G38" s="16">
        <f>SUM(G39:G40)</f>
        <v>0</v>
      </c>
      <c r="H38" s="16">
        <f>SUM(H39:H40)</f>
        <v>0</v>
      </c>
      <c r="I38" s="16">
        <v>0</v>
      </c>
      <c r="J38" s="16"/>
      <c r="K38" s="29" t="s">
        <v>16</v>
      </c>
      <c r="L38" s="7">
        <f t="shared" si="2"/>
        <v>5889.3</v>
      </c>
    </row>
    <row r="39" spans="1:12" ht="62.25" customHeight="1">
      <c r="A39" s="50"/>
      <c r="B39" s="50"/>
      <c r="C39" s="50"/>
      <c r="D39" s="50"/>
      <c r="E39" s="8">
        <f t="shared" si="1"/>
        <v>5288.6</v>
      </c>
      <c r="F39" s="8">
        <v>5288.6</v>
      </c>
      <c r="G39" s="8">
        <v>0</v>
      </c>
      <c r="H39" s="8">
        <v>0</v>
      </c>
      <c r="I39" s="8">
        <v>0</v>
      </c>
      <c r="J39" s="8" t="s">
        <v>61</v>
      </c>
      <c r="K39" s="29"/>
      <c r="L39" s="7">
        <f t="shared" si="2"/>
        <v>5288.6</v>
      </c>
    </row>
    <row r="40" spans="1:12" ht="72.75" customHeight="1">
      <c r="A40" s="50"/>
      <c r="B40" s="50"/>
      <c r="C40" s="50"/>
      <c r="D40" s="50"/>
      <c r="E40" s="8">
        <f t="shared" si="1"/>
        <v>600.7</v>
      </c>
      <c r="F40" s="8">
        <v>600.7</v>
      </c>
      <c r="G40" s="8">
        <v>0</v>
      </c>
      <c r="H40" s="8">
        <v>0</v>
      </c>
      <c r="I40" s="8">
        <v>0</v>
      </c>
      <c r="J40" s="10" t="s">
        <v>55</v>
      </c>
      <c r="K40" s="29"/>
      <c r="L40" s="7">
        <f t="shared" si="2"/>
        <v>600.7</v>
      </c>
    </row>
    <row r="41" spans="1:14" ht="42.75" customHeight="1">
      <c r="A41" s="50" t="s">
        <v>34</v>
      </c>
      <c r="B41" s="50"/>
      <c r="C41" s="50" t="s">
        <v>37</v>
      </c>
      <c r="D41" s="50" t="s">
        <v>64</v>
      </c>
      <c r="E41" s="8">
        <f t="shared" si="1"/>
        <v>2340</v>
      </c>
      <c r="F41" s="9">
        <f>SUM(F42:F43)</f>
        <v>2340</v>
      </c>
      <c r="G41" s="9">
        <f>SUM(G42:G43)</f>
        <v>0</v>
      </c>
      <c r="H41" s="9">
        <f>SUM(H42:H43)</f>
        <v>0</v>
      </c>
      <c r="I41" s="9">
        <v>0</v>
      </c>
      <c r="J41" s="9"/>
      <c r="K41" s="29" t="s">
        <v>16</v>
      </c>
      <c r="L41" s="7">
        <f t="shared" si="2"/>
        <v>2340</v>
      </c>
      <c r="N41" s="7">
        <f>E42+E43</f>
        <v>2340</v>
      </c>
    </row>
    <row r="42" spans="1:12" ht="44.25" customHeight="1">
      <c r="A42" s="50"/>
      <c r="B42" s="50"/>
      <c r="C42" s="50"/>
      <c r="D42" s="50"/>
      <c r="E42" s="8">
        <f t="shared" si="1"/>
        <v>1567.8</v>
      </c>
      <c r="F42" s="8">
        <v>1567.8</v>
      </c>
      <c r="G42" s="8">
        <v>0</v>
      </c>
      <c r="H42" s="8">
        <v>0</v>
      </c>
      <c r="I42" s="8">
        <v>0</v>
      </c>
      <c r="J42" s="8" t="s">
        <v>51</v>
      </c>
      <c r="K42" s="29"/>
      <c r="L42" s="7">
        <f t="shared" si="2"/>
        <v>1567.8</v>
      </c>
    </row>
    <row r="43" spans="1:12" ht="41.25" customHeight="1">
      <c r="A43" s="50"/>
      <c r="B43" s="50"/>
      <c r="C43" s="50"/>
      <c r="D43" s="50"/>
      <c r="E43" s="8">
        <f t="shared" si="1"/>
        <v>772.2</v>
      </c>
      <c r="F43" s="8">
        <v>772.2</v>
      </c>
      <c r="G43" s="8">
        <v>0</v>
      </c>
      <c r="H43" s="8">
        <v>0</v>
      </c>
      <c r="I43" s="8">
        <v>0</v>
      </c>
      <c r="J43" s="10" t="s">
        <v>44</v>
      </c>
      <c r="K43" s="29"/>
      <c r="L43" s="7">
        <f t="shared" si="2"/>
        <v>772.2</v>
      </c>
    </row>
    <row r="44" spans="1:12" ht="71.25" customHeight="1">
      <c r="A44" s="50" t="s">
        <v>28</v>
      </c>
      <c r="B44" s="50"/>
      <c r="C44" s="50" t="s">
        <v>38</v>
      </c>
      <c r="D44" s="50" t="s">
        <v>64</v>
      </c>
      <c r="E44" s="8">
        <f t="shared" si="1"/>
        <v>2250</v>
      </c>
      <c r="F44" s="9">
        <f>SUM(F45:F46)</f>
        <v>2250</v>
      </c>
      <c r="G44" s="9">
        <f>SUM(G45:G46)</f>
        <v>0</v>
      </c>
      <c r="H44" s="9">
        <f>SUM(H45:H46)</f>
        <v>0</v>
      </c>
      <c r="I44" s="9">
        <v>0</v>
      </c>
      <c r="J44" s="9"/>
      <c r="K44" s="29" t="s">
        <v>16</v>
      </c>
      <c r="L44" s="7">
        <f t="shared" si="2"/>
        <v>2250</v>
      </c>
    </row>
    <row r="45" spans="1:12" ht="63.75" customHeight="1">
      <c r="A45" s="50"/>
      <c r="B45" s="50"/>
      <c r="C45" s="50"/>
      <c r="D45" s="50"/>
      <c r="E45" s="8">
        <f t="shared" si="1"/>
        <v>1530</v>
      </c>
      <c r="F45" s="8">
        <v>1530</v>
      </c>
      <c r="G45" s="8">
        <v>0</v>
      </c>
      <c r="H45" s="8">
        <v>0</v>
      </c>
      <c r="I45" s="8">
        <v>0</v>
      </c>
      <c r="J45" s="8" t="s">
        <v>51</v>
      </c>
      <c r="K45" s="29"/>
      <c r="L45" s="7">
        <f t="shared" si="2"/>
        <v>1530</v>
      </c>
    </row>
    <row r="46" spans="1:12" ht="63.75" customHeight="1">
      <c r="A46" s="50"/>
      <c r="B46" s="50"/>
      <c r="C46" s="50"/>
      <c r="D46" s="50"/>
      <c r="E46" s="8">
        <f t="shared" si="1"/>
        <v>720</v>
      </c>
      <c r="F46" s="8">
        <v>720</v>
      </c>
      <c r="G46" s="8">
        <v>0</v>
      </c>
      <c r="H46" s="8">
        <v>0</v>
      </c>
      <c r="I46" s="8">
        <v>0</v>
      </c>
      <c r="J46" s="10" t="s">
        <v>44</v>
      </c>
      <c r="K46" s="29"/>
      <c r="L46" s="7">
        <f t="shared" si="2"/>
        <v>720</v>
      </c>
    </row>
    <row r="47" spans="1:12" ht="62.25" customHeight="1">
      <c r="A47" s="50" t="s">
        <v>29</v>
      </c>
      <c r="B47" s="50"/>
      <c r="C47" s="50" t="s">
        <v>39</v>
      </c>
      <c r="D47" s="50" t="s">
        <v>64</v>
      </c>
      <c r="E47" s="8">
        <f t="shared" si="1"/>
        <v>1670.7</v>
      </c>
      <c r="F47" s="8">
        <f>SUM(F48:F49)</f>
        <v>1670.7</v>
      </c>
      <c r="G47" s="8">
        <f>SUM(G48:G49)</f>
        <v>0</v>
      </c>
      <c r="H47" s="8">
        <f>SUM(H48:H49)</f>
        <v>0</v>
      </c>
      <c r="I47" s="8">
        <v>0</v>
      </c>
      <c r="J47" s="8"/>
      <c r="K47" s="29" t="s">
        <v>16</v>
      </c>
      <c r="L47" s="7">
        <f t="shared" si="2"/>
        <v>1670.7</v>
      </c>
    </row>
    <row r="48" spans="1:12" ht="62.25" customHeight="1">
      <c r="A48" s="50"/>
      <c r="B48" s="50"/>
      <c r="C48" s="50"/>
      <c r="D48" s="50"/>
      <c r="E48" s="8">
        <f t="shared" si="1"/>
        <v>1488</v>
      </c>
      <c r="F48" s="8">
        <v>1488</v>
      </c>
      <c r="G48" s="8">
        <v>0</v>
      </c>
      <c r="H48" s="8">
        <v>0</v>
      </c>
      <c r="I48" s="8">
        <v>0</v>
      </c>
      <c r="J48" s="8" t="s">
        <v>61</v>
      </c>
      <c r="K48" s="29"/>
      <c r="L48" s="7">
        <f t="shared" si="2"/>
        <v>1488</v>
      </c>
    </row>
    <row r="49" spans="1:12" ht="62.25" customHeight="1">
      <c r="A49" s="50"/>
      <c r="B49" s="50"/>
      <c r="C49" s="50"/>
      <c r="D49" s="50"/>
      <c r="E49" s="8">
        <f t="shared" si="1"/>
        <v>182.7</v>
      </c>
      <c r="F49" s="8">
        <v>182.7</v>
      </c>
      <c r="G49" s="8">
        <v>0</v>
      </c>
      <c r="H49" s="8">
        <v>0</v>
      </c>
      <c r="I49" s="8">
        <v>0</v>
      </c>
      <c r="J49" s="10" t="s">
        <v>55</v>
      </c>
      <c r="K49" s="29"/>
      <c r="L49" s="7">
        <f t="shared" si="2"/>
        <v>182.7</v>
      </c>
    </row>
    <row r="50" spans="1:12" ht="44.25" customHeight="1">
      <c r="A50" s="50" t="s">
        <v>30</v>
      </c>
      <c r="B50" s="50"/>
      <c r="C50" s="50" t="s">
        <v>40</v>
      </c>
      <c r="D50" s="50" t="s">
        <v>64</v>
      </c>
      <c r="E50" s="8">
        <f t="shared" si="1"/>
        <v>42565.1</v>
      </c>
      <c r="F50" s="9">
        <f>SUM(F51:F52)</f>
        <v>42565.1</v>
      </c>
      <c r="G50" s="9">
        <f>SUM(G51:G52)</f>
        <v>0</v>
      </c>
      <c r="H50" s="9">
        <f>SUM(H51:H52)</f>
        <v>0</v>
      </c>
      <c r="I50" s="9">
        <v>0</v>
      </c>
      <c r="J50" s="9"/>
      <c r="K50" s="29" t="s">
        <v>16</v>
      </c>
      <c r="L50" s="7">
        <f t="shared" si="2"/>
        <v>42565.1</v>
      </c>
    </row>
    <row r="51" spans="1:12" ht="59.25" customHeight="1">
      <c r="A51" s="50"/>
      <c r="B51" s="50"/>
      <c r="C51" s="50"/>
      <c r="D51" s="50"/>
      <c r="E51" s="8">
        <f t="shared" si="1"/>
        <v>38223.4</v>
      </c>
      <c r="F51" s="8">
        <v>38223.4</v>
      </c>
      <c r="G51" s="8">
        <v>0</v>
      </c>
      <c r="H51" s="8">
        <v>0</v>
      </c>
      <c r="I51" s="8">
        <v>0</v>
      </c>
      <c r="J51" s="8" t="s">
        <v>61</v>
      </c>
      <c r="K51" s="29"/>
      <c r="L51" s="7">
        <f t="shared" si="2"/>
        <v>38223.4</v>
      </c>
    </row>
    <row r="52" spans="1:12" ht="60.75" customHeight="1">
      <c r="A52" s="50"/>
      <c r="B52" s="50"/>
      <c r="C52" s="50"/>
      <c r="D52" s="50"/>
      <c r="E52" s="8">
        <f t="shared" si="1"/>
        <v>4341.7</v>
      </c>
      <c r="F52" s="8">
        <v>4341.7</v>
      </c>
      <c r="G52" s="8">
        <v>0</v>
      </c>
      <c r="H52" s="8">
        <v>0</v>
      </c>
      <c r="I52" s="8">
        <v>0</v>
      </c>
      <c r="J52" s="10" t="s">
        <v>55</v>
      </c>
      <c r="K52" s="29"/>
      <c r="L52" s="7">
        <f t="shared" si="2"/>
        <v>4341.7</v>
      </c>
    </row>
    <row r="53" spans="1:12" ht="60.75" customHeight="1">
      <c r="A53" s="42" t="s">
        <v>70</v>
      </c>
      <c r="B53" s="43"/>
      <c r="C53" s="11" t="s">
        <v>82</v>
      </c>
      <c r="D53" s="11"/>
      <c r="E53" s="8">
        <f t="shared" si="1"/>
        <v>3561</v>
      </c>
      <c r="F53" s="8">
        <v>0</v>
      </c>
      <c r="G53" s="8">
        <v>0</v>
      </c>
      <c r="H53" s="8">
        <v>0</v>
      </c>
      <c r="I53" s="8">
        <v>3561</v>
      </c>
      <c r="J53" s="10" t="s">
        <v>55</v>
      </c>
      <c r="K53" s="15"/>
      <c r="L53" s="7">
        <f t="shared" si="2"/>
        <v>3561</v>
      </c>
    </row>
    <row r="54" spans="1:12" ht="60.75" customHeight="1">
      <c r="A54" s="33" t="s">
        <v>73</v>
      </c>
      <c r="B54" s="34"/>
      <c r="C54" s="39" t="s">
        <v>81</v>
      </c>
      <c r="D54" s="39" t="s">
        <v>74</v>
      </c>
      <c r="E54" s="8">
        <f t="shared" si="1"/>
        <v>27839.7</v>
      </c>
      <c r="F54" s="8">
        <f>SUM(F55:F56)</f>
        <v>0</v>
      </c>
      <c r="G54" s="8">
        <f>SUM(G55:G56)</f>
        <v>27839.7</v>
      </c>
      <c r="H54" s="8">
        <f>SUM(H55:H56)</f>
        <v>0</v>
      </c>
      <c r="I54" s="8">
        <f>SUM(I55:I56)</f>
        <v>0</v>
      </c>
      <c r="J54" s="10"/>
      <c r="K54" s="15"/>
      <c r="L54" s="7"/>
    </row>
    <row r="55" spans="1:12" ht="60.75" customHeight="1">
      <c r="A55" s="35"/>
      <c r="B55" s="36"/>
      <c r="C55" s="40"/>
      <c r="D55" s="40"/>
      <c r="E55" s="8">
        <f t="shared" si="1"/>
        <v>25000</v>
      </c>
      <c r="F55" s="8">
        <v>0</v>
      </c>
      <c r="G55" s="8">
        <v>25000</v>
      </c>
      <c r="H55" s="8">
        <v>0</v>
      </c>
      <c r="I55" s="8">
        <v>0</v>
      </c>
      <c r="J55" s="8" t="s">
        <v>61</v>
      </c>
      <c r="K55" s="15"/>
      <c r="L55" s="7"/>
    </row>
    <row r="56" spans="1:12" ht="60.75" customHeight="1">
      <c r="A56" s="37"/>
      <c r="B56" s="38"/>
      <c r="C56" s="41"/>
      <c r="D56" s="41"/>
      <c r="E56" s="8">
        <f t="shared" si="1"/>
        <v>2839.7</v>
      </c>
      <c r="F56" s="8">
        <v>0</v>
      </c>
      <c r="G56" s="8">
        <v>2839.7</v>
      </c>
      <c r="H56" s="8">
        <v>0</v>
      </c>
      <c r="I56" s="8">
        <v>0</v>
      </c>
      <c r="J56" s="10" t="s">
        <v>55</v>
      </c>
      <c r="K56" s="15"/>
      <c r="L56" s="7"/>
    </row>
    <row r="57" spans="1:12" ht="41.25" customHeight="1">
      <c r="A57" s="50" t="s">
        <v>35</v>
      </c>
      <c r="B57" s="50"/>
      <c r="C57" s="50" t="s">
        <v>77</v>
      </c>
      <c r="D57" s="50" t="s">
        <v>64</v>
      </c>
      <c r="E57" s="24">
        <f>E60+E63</f>
        <v>11135.8</v>
      </c>
      <c r="F57" s="24">
        <f>F60+F63</f>
        <v>5567.9</v>
      </c>
      <c r="G57" s="24">
        <f>G60+G63</f>
        <v>5567.9</v>
      </c>
      <c r="H57" s="24">
        <f>H60+H63</f>
        <v>0</v>
      </c>
      <c r="I57" s="24">
        <f>I60+I63</f>
        <v>0</v>
      </c>
      <c r="J57" s="9">
        <v>0</v>
      </c>
      <c r="K57" s="29" t="s">
        <v>56</v>
      </c>
      <c r="L57" s="7">
        <f>SUM(F57:I57)</f>
        <v>11135.8</v>
      </c>
    </row>
    <row r="58" spans="1:12" ht="62.25" customHeight="1">
      <c r="A58" s="50"/>
      <c r="B58" s="50"/>
      <c r="C58" s="50"/>
      <c r="D58" s="50"/>
      <c r="E58" s="9">
        <f>F58+G58+H58+I58</f>
        <v>10000</v>
      </c>
      <c r="F58" s="8">
        <f aca="true" t="shared" si="3" ref="F58:I59">F61+F64</f>
        <v>5000</v>
      </c>
      <c r="G58" s="8">
        <f t="shared" si="3"/>
        <v>5000</v>
      </c>
      <c r="H58" s="8">
        <f t="shared" si="3"/>
        <v>0</v>
      </c>
      <c r="I58" s="8">
        <f t="shared" si="3"/>
        <v>0</v>
      </c>
      <c r="J58" s="8" t="s">
        <v>61</v>
      </c>
      <c r="K58" s="29"/>
      <c r="L58" s="7">
        <f>SUM(F58:I58)</f>
        <v>10000</v>
      </c>
    </row>
    <row r="59" spans="1:12" ht="59.25" customHeight="1">
      <c r="A59" s="50"/>
      <c r="B59" s="50"/>
      <c r="C59" s="50"/>
      <c r="D59" s="50"/>
      <c r="E59" s="9">
        <f>F59+G59+H59+I59</f>
        <v>1135.8</v>
      </c>
      <c r="F59" s="8">
        <f t="shared" si="3"/>
        <v>567.9</v>
      </c>
      <c r="G59" s="8">
        <f>G62+G65</f>
        <v>567.9</v>
      </c>
      <c r="H59" s="8">
        <f t="shared" si="3"/>
        <v>0</v>
      </c>
      <c r="I59" s="8">
        <f t="shared" si="3"/>
        <v>0</v>
      </c>
      <c r="J59" s="10" t="s">
        <v>55</v>
      </c>
      <c r="K59" s="29"/>
      <c r="L59" s="7">
        <f>SUM(F59:I59)</f>
        <v>1135.8</v>
      </c>
    </row>
    <row r="60" spans="1:12" ht="59.25" customHeight="1">
      <c r="A60" s="33" t="s">
        <v>75</v>
      </c>
      <c r="B60" s="34"/>
      <c r="C60" s="39" t="s">
        <v>83</v>
      </c>
      <c r="D60" s="39" t="s">
        <v>64</v>
      </c>
      <c r="E60" s="25">
        <f>SUM(E61:E62)</f>
        <v>5567.9</v>
      </c>
      <c r="F60" s="25">
        <f>SUM(F61:F62)</f>
        <v>5567.9</v>
      </c>
      <c r="G60" s="25">
        <f>SUM(G61:G62)</f>
        <v>0</v>
      </c>
      <c r="H60" s="25">
        <f>SUM(H61:H62)</f>
        <v>0</v>
      </c>
      <c r="I60" s="25">
        <v>0</v>
      </c>
      <c r="J60" s="10"/>
      <c r="K60" s="29" t="s">
        <v>56</v>
      </c>
      <c r="L60" s="7"/>
    </row>
    <row r="61" spans="1:12" ht="59.25" customHeight="1">
      <c r="A61" s="35"/>
      <c r="B61" s="36"/>
      <c r="C61" s="40"/>
      <c r="D61" s="40"/>
      <c r="E61" s="8">
        <v>5000</v>
      </c>
      <c r="F61" s="8">
        <v>5000</v>
      </c>
      <c r="G61" s="8">
        <v>0</v>
      </c>
      <c r="H61" s="8">
        <v>0</v>
      </c>
      <c r="I61" s="8">
        <v>0</v>
      </c>
      <c r="J61" s="8" t="s">
        <v>61</v>
      </c>
      <c r="K61" s="29"/>
      <c r="L61" s="7"/>
    </row>
    <row r="62" spans="1:12" ht="59.25" customHeight="1">
      <c r="A62" s="37"/>
      <c r="B62" s="38"/>
      <c r="C62" s="41"/>
      <c r="D62" s="41"/>
      <c r="E62" s="8">
        <v>567.9</v>
      </c>
      <c r="F62" s="8">
        <v>567.9</v>
      </c>
      <c r="G62" s="8">
        <v>0</v>
      </c>
      <c r="H62" s="8">
        <v>0</v>
      </c>
      <c r="I62" s="8">
        <v>0</v>
      </c>
      <c r="J62" s="10" t="s">
        <v>55</v>
      </c>
      <c r="K62" s="29"/>
      <c r="L62" s="7"/>
    </row>
    <row r="63" spans="1:12" ht="59.25" customHeight="1">
      <c r="A63" s="33" t="s">
        <v>76</v>
      </c>
      <c r="B63" s="34"/>
      <c r="C63" s="39" t="s">
        <v>84</v>
      </c>
      <c r="D63" s="39" t="s">
        <v>79</v>
      </c>
      <c r="E63" s="26">
        <f>E64+E65</f>
        <v>5567.9</v>
      </c>
      <c r="F63" s="26">
        <f>F64+F65</f>
        <v>0</v>
      </c>
      <c r="G63" s="26">
        <f>G64+G65</f>
        <v>5567.9</v>
      </c>
      <c r="H63" s="26">
        <f>H64+H65</f>
        <v>0</v>
      </c>
      <c r="I63" s="26">
        <f>I64+I65</f>
        <v>0</v>
      </c>
      <c r="J63" s="10"/>
      <c r="K63" s="30" t="s">
        <v>78</v>
      </c>
      <c r="L63" s="7"/>
    </row>
    <row r="64" spans="1:12" ht="59.25" customHeight="1">
      <c r="A64" s="35"/>
      <c r="B64" s="36"/>
      <c r="C64" s="40"/>
      <c r="D64" s="40"/>
      <c r="E64" s="8">
        <f>F64+G64+H64+I64</f>
        <v>5000</v>
      </c>
      <c r="F64" s="8">
        <v>0</v>
      </c>
      <c r="G64" s="8">
        <v>5000</v>
      </c>
      <c r="H64" s="8">
        <v>0</v>
      </c>
      <c r="I64" s="8">
        <v>0</v>
      </c>
      <c r="J64" s="8" t="s">
        <v>61</v>
      </c>
      <c r="K64" s="31"/>
      <c r="L64" s="7"/>
    </row>
    <row r="65" spans="1:12" ht="59.25" customHeight="1">
      <c r="A65" s="37"/>
      <c r="B65" s="38"/>
      <c r="C65" s="41"/>
      <c r="D65" s="41"/>
      <c r="E65" s="8">
        <f>F65+G65+H65+I65</f>
        <v>567.9</v>
      </c>
      <c r="F65" s="8">
        <v>0</v>
      </c>
      <c r="G65" s="8">
        <v>567.9</v>
      </c>
      <c r="H65" s="8">
        <v>0</v>
      </c>
      <c r="I65" s="8">
        <v>0</v>
      </c>
      <c r="J65" s="10" t="s">
        <v>55</v>
      </c>
      <c r="K65" s="32"/>
      <c r="L65" s="7"/>
    </row>
    <row r="66" spans="1:12" ht="59.25" customHeight="1">
      <c r="A66" s="42" t="s">
        <v>62</v>
      </c>
      <c r="B66" s="43"/>
      <c r="C66" s="11" t="s">
        <v>63</v>
      </c>
      <c r="D66" s="11"/>
      <c r="E66" s="23">
        <f aca="true" t="shared" si="4" ref="E66:E75">SUM(F66:I66)</f>
        <v>5731</v>
      </c>
      <c r="F66" s="23">
        <v>0</v>
      </c>
      <c r="G66" s="23">
        <v>0</v>
      </c>
      <c r="H66" s="23">
        <v>0</v>
      </c>
      <c r="I66" s="23">
        <v>5731</v>
      </c>
      <c r="J66" s="10" t="s">
        <v>55</v>
      </c>
      <c r="K66" s="15"/>
      <c r="L66" s="7">
        <f t="shared" si="2"/>
        <v>5731</v>
      </c>
    </row>
    <row r="67" spans="1:11" ht="36.75" customHeight="1">
      <c r="A67" s="51" t="s">
        <v>58</v>
      </c>
      <c r="B67" s="52"/>
      <c r="C67" s="52"/>
      <c r="D67" s="53"/>
      <c r="E67" s="8">
        <f t="shared" si="4"/>
        <v>111309</v>
      </c>
      <c r="F67" s="9">
        <f>F66+F57+F30</f>
        <v>60283</v>
      </c>
      <c r="G67" s="9">
        <f>G66+G57+G30</f>
        <v>34531</v>
      </c>
      <c r="H67" s="9">
        <f>H66+H57+H30</f>
        <v>7203</v>
      </c>
      <c r="I67" s="9">
        <f>I66+I57+I30</f>
        <v>9292</v>
      </c>
      <c r="J67" s="9"/>
      <c r="K67" s="28" t="s">
        <v>57</v>
      </c>
    </row>
    <row r="68" spans="1:11" ht="56.25" customHeight="1">
      <c r="A68" s="54"/>
      <c r="B68" s="55"/>
      <c r="C68" s="55"/>
      <c r="D68" s="56"/>
      <c r="E68" s="8">
        <f t="shared" si="4"/>
        <v>83097.8</v>
      </c>
      <c r="F68" s="9">
        <f>F31+F58</f>
        <v>53097.8</v>
      </c>
      <c r="G68" s="9">
        <f>G31+G58</f>
        <v>30000</v>
      </c>
      <c r="H68" s="9">
        <f>H31+H58</f>
        <v>0</v>
      </c>
      <c r="I68" s="9">
        <f>I31+I58</f>
        <v>0</v>
      </c>
      <c r="J68" s="8" t="s">
        <v>61</v>
      </c>
      <c r="K68" s="28"/>
    </row>
    <row r="69" spans="1:11" ht="63.75" customHeight="1">
      <c r="A69" s="57"/>
      <c r="B69" s="58"/>
      <c r="C69" s="58"/>
      <c r="D69" s="59"/>
      <c r="E69" s="8">
        <f t="shared" si="4"/>
        <v>28211.2</v>
      </c>
      <c r="F69" s="9">
        <f>F59+F32+F66</f>
        <v>7185.2</v>
      </c>
      <c r="G69" s="9">
        <f>G59+G32+G66</f>
        <v>4531</v>
      </c>
      <c r="H69" s="9">
        <f>H59+H32+H66</f>
        <v>7203</v>
      </c>
      <c r="I69" s="9">
        <f>I59+I32+I66</f>
        <v>9292</v>
      </c>
      <c r="J69" s="10" t="s">
        <v>55</v>
      </c>
      <c r="K69" s="28"/>
    </row>
    <row r="70" spans="1:11" ht="44.25" customHeight="1">
      <c r="A70" s="47" t="s">
        <v>21</v>
      </c>
      <c r="B70" s="48"/>
      <c r="C70" s="49"/>
      <c r="D70" s="12" t="s">
        <v>64</v>
      </c>
      <c r="E70" s="8">
        <f t="shared" si="4"/>
        <v>117918.1</v>
      </c>
      <c r="F70" s="9">
        <f>F67+F28</f>
        <v>60436.1</v>
      </c>
      <c r="G70" s="9">
        <f>G67+G28</f>
        <v>37587</v>
      </c>
      <c r="H70" s="9">
        <f>H67+H28</f>
        <v>9103</v>
      </c>
      <c r="I70" s="9">
        <f>I67+I28</f>
        <v>10792</v>
      </c>
      <c r="J70" s="9"/>
      <c r="K70" s="28" t="s">
        <v>57</v>
      </c>
    </row>
    <row r="71" spans="1:14" ht="44.25" customHeight="1">
      <c r="A71" s="47" t="s">
        <v>59</v>
      </c>
      <c r="B71" s="48"/>
      <c r="C71" s="48"/>
      <c r="D71" s="49"/>
      <c r="E71" s="8">
        <f t="shared" si="4"/>
        <v>113328.1</v>
      </c>
      <c r="F71" s="9">
        <f>F70-F44-F41</f>
        <v>55846.1</v>
      </c>
      <c r="G71" s="9">
        <f>G70-G44-G41</f>
        <v>37587</v>
      </c>
      <c r="H71" s="9">
        <f>H70-H44-H41</f>
        <v>9103</v>
      </c>
      <c r="I71" s="9">
        <f>I70-I44-I41</f>
        <v>10792</v>
      </c>
      <c r="J71" s="9"/>
      <c r="K71" s="28"/>
      <c r="N71" s="27">
        <f>G69+G68</f>
        <v>34531</v>
      </c>
    </row>
    <row r="72" spans="1:11" ht="30" customHeight="1">
      <c r="A72" s="44" t="s">
        <v>60</v>
      </c>
      <c r="B72" s="45"/>
      <c r="C72" s="45"/>
      <c r="D72" s="46"/>
      <c r="E72" s="8">
        <f t="shared" si="4"/>
        <v>83097.8</v>
      </c>
      <c r="F72" s="9">
        <f>F68</f>
        <v>53097.8</v>
      </c>
      <c r="G72" s="9">
        <f>G68</f>
        <v>30000</v>
      </c>
      <c r="H72" s="9">
        <f>H68</f>
        <v>0</v>
      </c>
      <c r="I72" s="9">
        <v>0</v>
      </c>
      <c r="J72" s="9"/>
      <c r="K72" s="28"/>
    </row>
    <row r="73" spans="1:11" ht="30" customHeight="1">
      <c r="A73" s="44" t="s">
        <v>32</v>
      </c>
      <c r="B73" s="45"/>
      <c r="C73" s="45"/>
      <c r="D73" s="46"/>
      <c r="E73" s="8">
        <f t="shared" si="4"/>
        <v>80000</v>
      </c>
      <c r="F73" s="9">
        <f>F72-F45-F42</f>
        <v>50000</v>
      </c>
      <c r="G73" s="9">
        <f>G72-G45-G42</f>
        <v>30000</v>
      </c>
      <c r="H73" s="9">
        <f>H72-H45-H42</f>
        <v>0</v>
      </c>
      <c r="I73" s="9">
        <v>0</v>
      </c>
      <c r="J73" s="9"/>
      <c r="K73" s="28"/>
    </row>
    <row r="74" spans="1:11" ht="33" customHeight="1">
      <c r="A74" s="44" t="s">
        <v>31</v>
      </c>
      <c r="B74" s="45"/>
      <c r="C74" s="45"/>
      <c r="D74" s="46"/>
      <c r="E74" s="8">
        <f t="shared" si="4"/>
        <v>34820.3</v>
      </c>
      <c r="F74" s="9">
        <f>SUM(F69+F28)</f>
        <v>7338.3</v>
      </c>
      <c r="G74" s="9">
        <f>SUM(G69+G28)</f>
        <v>7587</v>
      </c>
      <c r="H74" s="9">
        <f>SUM(H69+H28)</f>
        <v>9103</v>
      </c>
      <c r="I74" s="9">
        <v>10792</v>
      </c>
      <c r="J74" s="9"/>
      <c r="K74" s="28"/>
    </row>
    <row r="75" spans="1:11" ht="33" customHeight="1">
      <c r="A75" s="44" t="s">
        <v>32</v>
      </c>
      <c r="B75" s="45"/>
      <c r="C75" s="45"/>
      <c r="D75" s="46"/>
      <c r="E75" s="8">
        <f t="shared" si="4"/>
        <v>33328.1</v>
      </c>
      <c r="F75" s="9">
        <v>5846.1</v>
      </c>
      <c r="G75" s="9">
        <v>7587</v>
      </c>
      <c r="H75" s="9">
        <v>9103</v>
      </c>
      <c r="I75" s="9">
        <v>10792</v>
      </c>
      <c r="J75" s="9"/>
      <c r="K75" s="28"/>
    </row>
    <row r="76" ht="84" customHeight="1"/>
    <row r="78" ht="28.5" customHeight="1"/>
    <row r="79" ht="53.25" customHeight="1"/>
    <row r="81" ht="44.25" customHeight="1"/>
    <row r="82" ht="51.75" customHeight="1"/>
    <row r="83" ht="50.25" customHeight="1"/>
    <row r="84" ht="66" customHeight="1"/>
    <row r="85" ht="54.75" customHeight="1"/>
  </sheetData>
  <sheetProtection selectLockedCells="1" selectUnlockedCells="1"/>
  <mergeCells count="86">
    <mergeCell ref="I3:K3"/>
    <mergeCell ref="I7:K7"/>
    <mergeCell ref="I1:K2"/>
    <mergeCell ref="A20:B21"/>
    <mergeCell ref="I20:I21"/>
    <mergeCell ref="A14:B16"/>
    <mergeCell ref="E14:I14"/>
    <mergeCell ref="F15:I15"/>
    <mergeCell ref="A18:B18"/>
    <mergeCell ref="A19:B19"/>
    <mergeCell ref="A22:B22"/>
    <mergeCell ref="C20:C21"/>
    <mergeCell ref="A36:B36"/>
    <mergeCell ref="A44:B46"/>
    <mergeCell ref="C38:C40"/>
    <mergeCell ref="A25:B25"/>
    <mergeCell ref="C30:C32"/>
    <mergeCell ref="C41:C43"/>
    <mergeCell ref="A37:B37"/>
    <mergeCell ref="A38:B40"/>
    <mergeCell ref="F20:F21"/>
    <mergeCell ref="G20:G21"/>
    <mergeCell ref="H20:H21"/>
    <mergeCell ref="D38:D40"/>
    <mergeCell ref="K38:K40"/>
    <mergeCell ref="A29:K29"/>
    <mergeCell ref="K30:K32"/>
    <mergeCell ref="A33:B34"/>
    <mergeCell ref="D33:D34"/>
    <mergeCell ref="A35:B35"/>
    <mergeCell ref="K14:K16"/>
    <mergeCell ref="E15:E16"/>
    <mergeCell ref="C14:C16"/>
    <mergeCell ref="D14:D16"/>
    <mergeCell ref="J14:J16"/>
    <mergeCell ref="J20:J21"/>
    <mergeCell ref="D20:D21"/>
    <mergeCell ref="A17:K17"/>
    <mergeCell ref="K20:K21"/>
    <mergeCell ref="E20:E21"/>
    <mergeCell ref="K50:K52"/>
    <mergeCell ref="K47:K49"/>
    <mergeCell ref="K44:K46"/>
    <mergeCell ref="K33:K34"/>
    <mergeCell ref="A41:B43"/>
    <mergeCell ref="K41:K43"/>
    <mergeCell ref="D41:D43"/>
    <mergeCell ref="A54:B56"/>
    <mergeCell ref="C54:C56"/>
    <mergeCell ref="D54:D56"/>
    <mergeCell ref="A53:B53"/>
    <mergeCell ref="A28:D28"/>
    <mergeCell ref="A23:B23"/>
    <mergeCell ref="A24:B24"/>
    <mergeCell ref="A30:B32"/>
    <mergeCell ref="D30:D32"/>
    <mergeCell ref="D44:D46"/>
    <mergeCell ref="D47:D49"/>
    <mergeCell ref="A47:B49"/>
    <mergeCell ref="C47:C49"/>
    <mergeCell ref="C44:C46"/>
    <mergeCell ref="K57:K59"/>
    <mergeCell ref="D50:D52"/>
    <mergeCell ref="A50:B52"/>
    <mergeCell ref="C50:C52"/>
    <mergeCell ref="C57:C59"/>
    <mergeCell ref="A73:D73"/>
    <mergeCell ref="A71:D71"/>
    <mergeCell ref="A57:B59"/>
    <mergeCell ref="D57:D59"/>
    <mergeCell ref="A67:D69"/>
    <mergeCell ref="K70:K75"/>
    <mergeCell ref="A72:D72"/>
    <mergeCell ref="A74:D74"/>
    <mergeCell ref="A70:C70"/>
    <mergeCell ref="A75:D75"/>
    <mergeCell ref="K67:K69"/>
    <mergeCell ref="K60:K62"/>
    <mergeCell ref="K63:K65"/>
    <mergeCell ref="A60:B62"/>
    <mergeCell ref="A63:B65"/>
    <mergeCell ref="C60:C62"/>
    <mergeCell ref="D60:D62"/>
    <mergeCell ref="C63:C65"/>
    <mergeCell ref="D63:D65"/>
    <mergeCell ref="A66:B66"/>
  </mergeCells>
  <printOptions/>
  <pageMargins left="0.31496062992125984" right="0.2362204724409449" top="0.5511811023622047" bottom="0.3937007874015748" header="0" footer="0"/>
  <pageSetup fitToHeight="4" horizontalDpi="300" verticalDpi="300" orientation="landscape" paperSize="9" scale="50" r:id="rId1"/>
  <rowBreaks count="3" manualBreakCount="3">
    <brk id="25" max="10" man="1"/>
    <brk id="40" max="10" man="1"/>
    <brk id="5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Пользователь</cp:lastModifiedBy>
  <cp:lastPrinted>2019-03-28T07:21:33Z</cp:lastPrinted>
  <dcterms:created xsi:type="dcterms:W3CDTF">2017-07-31T12:07:32Z</dcterms:created>
  <dcterms:modified xsi:type="dcterms:W3CDTF">2019-04-15T09:51:13Z</dcterms:modified>
  <cp:category/>
  <cp:version/>
  <cp:contentType/>
  <cp:contentStatus/>
</cp:coreProperties>
</file>