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880" activeTab="0"/>
  </bookViews>
  <sheets>
    <sheet name="оквэд 2" sheetId="1" r:id="rId1"/>
  </sheets>
  <definedNames>
    <definedName name="_xlnm.Print_Titles" localSheetId="0">'оквэд 2'!$5:$7</definedName>
    <definedName name="_xlnm.Print_Area" localSheetId="0">'оквэд 2'!$A$1:$J$357</definedName>
  </definedNames>
  <calcPr fullCalcOnLoad="1"/>
</workbook>
</file>

<file path=xl/sharedStrings.xml><?xml version="1.0" encoding="utf-8"?>
<sst xmlns="http://schemas.openxmlformats.org/spreadsheetml/2006/main" count="565" uniqueCount="286">
  <si>
    <t>Показатели</t>
  </si>
  <si>
    <t>Единица измерения</t>
  </si>
  <si>
    <t xml:space="preserve">Индекс промышленного производства </t>
  </si>
  <si>
    <t xml:space="preserve">% к предыдущему году </t>
  </si>
  <si>
    <t>млн.руб.в ценах соответствующих лет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</si>
  <si>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</si>
  <si>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производства</t>
  </si>
  <si>
    <t xml:space="preserve">Производство важнейших видов продукции в натуральном выражении*) </t>
  </si>
  <si>
    <t>Объем отгруженных товаров собственного производства, выполненных работ и услуг собственными силами</t>
  </si>
  <si>
    <t>РАЗДЕЛ C. Обрабатывающие производства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</si>
  <si>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</si>
  <si>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10 Производство пищевых продуктов:</t>
  </si>
  <si>
    <t>14 Производство одежды:</t>
  </si>
  <si>
    <t>21 Производство лекарственных средств и материалов, применяемых в медицинских целях:</t>
  </si>
  <si>
    <t>23 Производство прочей неметаллической минеральной продукции:</t>
  </si>
  <si>
    <t>29 Производство автотранспортных средств, прицепов и полуприцепов: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</si>
  <si>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</si>
  <si>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</si>
  <si>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Отчет</t>
  </si>
  <si>
    <t>Оценка</t>
  </si>
  <si>
    <t>Прогноз</t>
  </si>
  <si>
    <t xml:space="preserve">консервативный </t>
  </si>
  <si>
    <t>базовый</t>
  </si>
  <si>
    <t>млн.руб.в ценах 2018 года</t>
  </si>
  <si>
    <t>Тепловая энергия, отпущенная котельными</t>
  </si>
  <si>
    <t>Части и принадлежности для автотранспортных средств и их двигателей</t>
  </si>
  <si>
    <t>тыс.гКал</t>
  </si>
  <si>
    <t>млн. руб.</t>
  </si>
  <si>
    <t>Керамзитовый гравий</t>
  </si>
  <si>
    <t>тыс.м3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</si>
  <si>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</si>
  <si>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</si>
  <si>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</si>
  <si>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</si>
  <si>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единиц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</si>
  <si>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</si>
  <si>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</si>
  <si>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</si>
  <si>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</si>
  <si>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у субъектов малого и среднего предпринимательства - всего</t>
  </si>
  <si>
    <t>тыс. человек</t>
  </si>
  <si>
    <t>Оборот малых предприятий</t>
  </si>
  <si>
    <t>млн. руб. в ценах соответствующих лет</t>
  </si>
  <si>
    <t>% к предыдущему году</t>
  </si>
  <si>
    <t>Оборот малых предприятий - РАЗДЕЛ C: Добыча полезных ископаемых</t>
  </si>
  <si>
    <t>Индекс производства - РАЗДЕЛ C: Добыча полезных ископаемых</t>
  </si>
  <si>
    <t>Оборот малых предприятий - РАЗДЕЛ D: Обрабатывающие производства</t>
  </si>
  <si>
    <t>Индекс производства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</si>
  <si>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</si>
  <si>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</si>
  <si>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</si>
  <si>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</si>
  <si>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</si>
  <si>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</si>
  <si>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 xml:space="preserve">Количество предпринимателей без образования юридического лица - всего по состоянию на конец года </t>
  </si>
  <si>
    <t>0,076,</t>
  </si>
  <si>
    <t>Инвестиции в основной капитал за счет всех источников финансирования (в ценах соответствующих лет) - всего</t>
  </si>
  <si>
    <t>Индекс физического объема, в % к предыдущему году в сопоставимых ценах</t>
  </si>
  <si>
    <t>Индекс-дефлятор инвестиций в основной капитал,  в % к предыдущему году</t>
  </si>
  <si>
    <t>Распределение инвестиций в основной капитал по источникам финансирования:</t>
  </si>
  <si>
    <t xml:space="preserve">Собственные средства </t>
  </si>
  <si>
    <t>Привлеченные средства</t>
  </si>
  <si>
    <t>из них:</t>
  </si>
  <si>
    <t>кредиты банков</t>
  </si>
  <si>
    <t>в том числе: кредиты иностранных банков</t>
  </si>
  <si>
    <t>заемные средства других организаций</t>
  </si>
  <si>
    <t>инвестиции из-за рубежа</t>
  </si>
  <si>
    <t>бюджетные средства</t>
  </si>
  <si>
    <t xml:space="preserve"> в том числе:</t>
  </si>
  <si>
    <t xml:space="preserve">  из федерального бюджета</t>
  </si>
  <si>
    <t xml:space="preserve">  из областного бюджета</t>
  </si>
  <si>
    <t xml:space="preserve">  из местного бюджета</t>
  </si>
  <si>
    <t xml:space="preserve">прочие инвестиции </t>
  </si>
  <si>
    <t xml:space="preserve">Оборот розничной торговли </t>
  </si>
  <si>
    <t>тыс. руб. в ценах соответствующих лет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</si>
  <si>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</si>
  <si>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</si>
  <si>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Среднемесячная начисленная заработная плата работников организаций, не относящихся
к субъектам малого предпринимательства
</t>
  </si>
  <si>
    <t>рублей</t>
  </si>
  <si>
    <t>в % к предыдущему году</t>
  </si>
  <si>
    <t xml:space="preserve">Среднегодовая численность населения </t>
  </si>
  <si>
    <t>тыс. чел</t>
  </si>
  <si>
    <t>в % к пред. году</t>
  </si>
  <si>
    <t xml:space="preserve">    в том числе в возрасте*:</t>
  </si>
  <si>
    <t xml:space="preserve">   моложе трудоспособного </t>
  </si>
  <si>
    <t>в % к среднегод.  числ-ти нас-я</t>
  </si>
  <si>
    <t xml:space="preserve">   трудоспособном</t>
  </si>
  <si>
    <t>в % к среднегод.     числ-ти нас-я</t>
  </si>
  <si>
    <t xml:space="preserve">   старше трудоспособного </t>
  </si>
  <si>
    <t>в % к среднегод.    числ-ти нас-я</t>
  </si>
  <si>
    <t>Численность родившихся</t>
  </si>
  <si>
    <t>Общий коэффициент рождаемости</t>
  </si>
  <si>
    <t>промилле</t>
  </si>
  <si>
    <t xml:space="preserve">Численность умерших </t>
  </si>
  <si>
    <t>тыс. чел.</t>
  </si>
  <si>
    <t>Общий коэффициент смертности</t>
  </si>
  <si>
    <t>Естественный прирост/убыль</t>
  </si>
  <si>
    <t>Общий коэффициент естественного прироста/убыли</t>
  </si>
  <si>
    <t>Миграционный прирост / убыль</t>
  </si>
  <si>
    <t>тыс.чел.</t>
  </si>
  <si>
    <t>Коэффициент миграционного прироста/убыли</t>
  </si>
  <si>
    <t>на 1000 чел. нас-я</t>
  </si>
  <si>
    <t>Промышленное  производство</t>
  </si>
  <si>
    <t>Малое предпринимательство</t>
  </si>
  <si>
    <t>в % к предыдущему году в сопоставимых ценах</t>
  </si>
  <si>
    <t>Демографическая ситуация</t>
  </si>
  <si>
    <t>Уровень жизни</t>
  </si>
  <si>
    <t>Инвестиции в основной капитал</t>
  </si>
  <si>
    <t>Труд и занятость</t>
  </si>
  <si>
    <t>ТРУДОВЫЕ РЕСУРСЫ - всего</t>
  </si>
  <si>
    <t>человек</t>
  </si>
  <si>
    <t>в% к предыдущ.году</t>
  </si>
  <si>
    <t>строка проверки</t>
  </si>
  <si>
    <t xml:space="preserve">   в том числе: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</si>
  <si>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</si>
  <si>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</si>
  <si>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 xml:space="preserve">   лица старше трудоспособного возраста и подростки, занятые в экономике</t>
  </si>
  <si>
    <t>Занятые в экономике - всего</t>
  </si>
  <si>
    <t xml:space="preserve">  из них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</si>
  <si>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</si>
  <si>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</si>
  <si>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</si>
  <si>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</si>
  <si>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
деятельность по ликвидации загрязнений
</t>
  </si>
  <si>
    <t>Строительство</t>
  </si>
  <si>
    <t>Торговля оптовая и розничная; ремонт авто-транспортных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</si>
  <si>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</si>
  <si>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</si>
  <si>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</si>
  <si>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</si>
  <si>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</si>
  <si>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</si>
  <si>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</si>
  <si>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</si>
  <si>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</si>
  <si>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</si>
  <si>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</si>
  <si>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</si>
  <si>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</si>
  <si>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</si>
  <si>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 xml:space="preserve">Среднесписочная численность работников организаций (без внешних совместителей) по крупным, средним и малым организациям 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</si>
  <si>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</si>
  <si>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возрасте*</t>
  </si>
  <si>
    <t>%</t>
  </si>
  <si>
    <t>Объем услуг предприятий транспорта</t>
  </si>
  <si>
    <t xml:space="preserve">в % к предыдущему году </t>
  </si>
  <si>
    <t>Доля транспортных услуг населению в общем объеме услуг предприятий транспорта</t>
  </si>
  <si>
    <t>в % от общ. объема услуг предп-тий транс-рта</t>
  </si>
  <si>
    <t xml:space="preserve">Число предприятий транспорта  и их подразделений по обслуживанию клиентов </t>
  </si>
  <si>
    <r>
      <t>Протяженность автомобильных дорог общего пользования (</t>
    </r>
    <r>
      <rPr>
        <b/>
        <sz val="10"/>
        <rFont val="Times New Roman"/>
        <family val="1"/>
      </rPr>
      <t>федерального, регионального, местного значения</t>
    </r>
    <r>
      <rPr>
        <sz val="10"/>
        <rFont val="Times New Roman"/>
        <family val="1"/>
      </rPr>
      <t>), всего,                                                                                                                              в том числе:</t>
    </r>
  </si>
  <si>
    <t>км</t>
  </si>
  <si>
    <t>с твердым покрытием</t>
  </si>
  <si>
    <r>
      <t xml:space="preserve">Протяженность автомобильных дорог общего пользования </t>
    </r>
    <r>
      <rPr>
        <b/>
        <sz val="10"/>
        <rFont val="Times New Roman"/>
        <family val="1"/>
      </rPr>
      <t>федерального</t>
    </r>
    <r>
      <rPr>
        <sz val="10"/>
        <rFont val="Times New Roman"/>
        <family val="1"/>
      </rPr>
      <t xml:space="preserve"> значения, всего,                                                                                           в том числе:</t>
    </r>
  </si>
  <si>
    <r>
      <t xml:space="preserve">Протяженность автомобильных дорог общего пользования </t>
    </r>
    <r>
      <rPr>
        <b/>
        <sz val="10"/>
        <rFont val="Times New Roman"/>
        <family val="1"/>
      </rPr>
      <t>регионального и межмуниципального значения*</t>
    </r>
    <r>
      <rPr>
        <sz val="10"/>
        <rFont val="Times New Roman"/>
        <family val="1"/>
      </rPr>
      <t>, всего,                                                                            в том числе:</t>
    </r>
  </si>
  <si>
    <r>
      <t xml:space="preserve">Протяженность автомобильных дорог общего пользования </t>
    </r>
    <r>
      <rPr>
        <b/>
        <sz val="10"/>
        <rFont val="Times New Roman"/>
        <family val="1"/>
      </rPr>
      <t>местного</t>
    </r>
    <r>
      <rPr>
        <sz val="10"/>
        <rFont val="Times New Roman"/>
        <family val="1"/>
      </rPr>
      <t xml:space="preserve"> значения, всего,                                                                          в том числе:</t>
    </r>
  </si>
  <si>
    <r>
      <t xml:space="preserve">Ввод </t>
    </r>
    <r>
      <rPr>
        <b/>
        <sz val="10"/>
        <rFont val="Times New Roman"/>
        <family val="1"/>
      </rPr>
      <t>построенных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                 в том числе: </t>
    </r>
  </si>
  <si>
    <t>в рамках НП "БКАД"****</t>
  </si>
  <si>
    <r>
      <t xml:space="preserve">Ввод </t>
    </r>
    <r>
      <rPr>
        <b/>
        <sz val="10"/>
        <rFont val="Times New Roman"/>
        <family val="1"/>
      </rPr>
      <t>реконструированных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   в том числе:</t>
    </r>
  </si>
  <si>
    <r>
      <t xml:space="preserve">Ввод </t>
    </r>
    <r>
      <rPr>
        <b/>
        <sz val="10"/>
        <rFont val="Times New Roman"/>
        <family val="1"/>
      </rPr>
      <t>капитально отремонтированных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в том числе:</t>
    </r>
  </si>
  <si>
    <r>
      <t xml:space="preserve">Ввод </t>
    </r>
    <r>
      <rPr>
        <b/>
        <sz val="10"/>
        <rFont val="Times New Roman"/>
        <family val="1"/>
      </rPr>
      <t>отремонтированных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                        в том числе:**</t>
    </r>
  </si>
  <si>
    <t>Протяженность бесхозяйных автомобильных дорог, всего, в том числе:</t>
  </si>
  <si>
    <r>
      <t xml:space="preserve">Удельный вес автомобильных дорог общего пользования </t>
    </r>
    <r>
      <rPr>
        <b/>
        <sz val="10"/>
        <rFont val="Times New Roman"/>
        <family val="1"/>
      </rPr>
      <t>с твердым покрытием</t>
    </r>
    <r>
      <rPr>
        <sz val="10"/>
        <rFont val="Times New Roman"/>
        <family val="1"/>
      </rPr>
      <t xml:space="preserve"> (</t>
    </r>
    <r>
      <rPr>
        <b/>
        <sz val="10"/>
        <rFont val="Times New Roman"/>
        <family val="1"/>
      </rPr>
      <t>федерального, регионального, местного значения</t>
    </r>
    <r>
      <rPr>
        <sz val="10"/>
        <rFont val="Times New Roman"/>
        <family val="1"/>
      </rPr>
      <t>) в общей протяженности автомобильных дорог общего пользования</t>
    </r>
  </si>
  <si>
    <t>Плотность автомобильных дорог общего пользования с твердым покрытием</t>
  </si>
  <si>
    <t>км дорог на 1 000 кв. км территории</t>
  </si>
  <si>
    <t>Количество мероприятий по повышению безопасности дорожного движения на автомобильных дорогах общего пользования местного значения в рамках реализации региональной составляющей НП «БКАД»</t>
  </si>
  <si>
    <t>шт.</t>
  </si>
  <si>
    <t>Количество населенных пунктов, не обеспеченных подъездом дорогами с твердым покрытием (в которых есть постоянно проживающее население) ***</t>
  </si>
  <si>
    <t>Численность населения населенных пунктов, не обеспеченных подъездом дорогами с твердым покрытием</t>
  </si>
  <si>
    <t>Перевезено грузов предприятиями транспорта</t>
  </si>
  <si>
    <t>тыс. тонн</t>
  </si>
  <si>
    <t>Грузооборот предприятий транспорта</t>
  </si>
  <si>
    <t>млн. тонн-км</t>
  </si>
  <si>
    <t>Наличие подвижного состава, в том числе:                                                                        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</si>
  <si>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</si>
  <si>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</si>
  <si>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</si>
  <si>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</si>
  <si>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                                                                                    в том числе:                                    </t>
  </si>
  <si>
    <t>тыс. 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</si>
  <si>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</si>
  <si>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</si>
  <si>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</si>
  <si>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</si>
  <si>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</si>
  <si>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</si>
  <si>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млн. пасс-км</t>
  </si>
  <si>
    <t>СВЯЗЬ</t>
  </si>
  <si>
    <r>
      <t xml:space="preserve">Количество операторов предприятий (операторов) оказывающих услуги телефонной </t>
    </r>
    <r>
      <rPr>
        <b/>
        <sz val="10"/>
        <rFont val="Times New Roman"/>
        <family val="1"/>
      </rPr>
      <t xml:space="preserve">стационарной </t>
    </r>
    <r>
      <rPr>
        <sz val="10"/>
        <rFont val="Times New Roman"/>
        <family val="1"/>
      </rPr>
      <t xml:space="preserve">связи  </t>
    </r>
  </si>
  <si>
    <t>Количество населенных пунктов всего,                                                              из них</t>
  </si>
  <si>
    <t>штук</t>
  </si>
  <si>
    <t>телефонизировано</t>
  </si>
  <si>
    <t>не телефонизировано ***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</si>
  <si>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</si>
  <si>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</si>
  <si>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</si>
  <si>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тыс. 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</si>
  <si>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</si>
  <si>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</si>
  <si>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</si>
  <si>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</si>
  <si>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</si>
  <si>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Число таксофонов </t>
  </si>
  <si>
    <t>Охват населения телевизионным вещанием, всего,                                                                      в том числе:</t>
  </si>
  <si>
    <t xml:space="preserve">цифровым телевизионным вещанием </t>
  </si>
  <si>
    <t>Транспорт и связь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</si>
  <si>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</si>
  <si>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 xml:space="preserve">тыс.руб. </t>
  </si>
  <si>
    <t>из них за счет:</t>
  </si>
  <si>
    <t xml:space="preserve">     средств федерального бюджета</t>
  </si>
  <si>
    <t xml:space="preserve">     средств областного бюджета</t>
  </si>
  <si>
    <t xml:space="preserve">     средств местного бюджета</t>
  </si>
  <si>
    <t xml:space="preserve">     собственных средств предприятий</t>
  </si>
  <si>
    <t>Охрана окружающей среды</t>
  </si>
  <si>
    <t>Объем вредных веществ, выбрасываемых в атмосферный воздух стационарными источниками загрязнения</t>
  </si>
  <si>
    <t>тыс.т</t>
  </si>
  <si>
    <t>Водозабор (количество воды забранной из природных источников), всего</t>
  </si>
  <si>
    <t>тыс.куб.м</t>
  </si>
  <si>
    <t xml:space="preserve">Отпущено воды всем потребителям </t>
  </si>
  <si>
    <t>в том числе населению</t>
  </si>
  <si>
    <t>Использование свежей воды</t>
  </si>
  <si>
    <t>Объем оборотного и повторно-последовательного использования воды</t>
  </si>
  <si>
    <t>Объем сброса загрязненных сточных вод в поверхностные водные объекты</t>
  </si>
  <si>
    <t>Сводный финансовый баланс</t>
  </si>
  <si>
    <t>Доходы</t>
  </si>
  <si>
    <t>Прибыль прибыльных организаций</t>
  </si>
  <si>
    <t>тыс. руб.</t>
  </si>
  <si>
    <t>Справочно:</t>
  </si>
  <si>
    <t>Налог на прибыль организаций</t>
  </si>
  <si>
    <t>Амортизационные отчисления</t>
  </si>
  <si>
    <t xml:space="preserve">Налоговые доходы                                                                          </t>
  </si>
  <si>
    <t>в том числе:</t>
  </si>
  <si>
    <t>налог на доходы физических лиц</t>
  </si>
  <si>
    <t>налог на добавленную стоимость</t>
  </si>
  <si>
    <t>акцизы</t>
  </si>
  <si>
    <t>налог на имущество организаций</t>
  </si>
  <si>
    <t>земельный налог</t>
  </si>
  <si>
    <t>прочие налоговые доходы</t>
  </si>
  <si>
    <t>Неналоговые доходы</t>
  </si>
  <si>
    <t>Прочие доходы</t>
  </si>
  <si>
    <t>Страховые взносы во внебюджетные фонды</t>
  </si>
  <si>
    <t>Итого доходов</t>
  </si>
  <si>
    <t xml:space="preserve">Сальдо финансовых взаимоотношений                           с вышестоящими уровнями власти </t>
  </si>
  <si>
    <t>Средства, перечисляемые на федеральный уровень власти (в федеральный бюджет)</t>
  </si>
  <si>
    <t>Средства, перечисляемые на областной уровень власти</t>
  </si>
  <si>
    <t>в областной бюджет</t>
  </si>
  <si>
    <t>в государственные внебюджетные фонды</t>
  </si>
  <si>
    <t>Средства, получаемые с федерального уровня власти (из федерального бюджета)</t>
  </si>
  <si>
    <t>Средства, получаемые с областного уровня власти</t>
  </si>
  <si>
    <t>из областного бюджета</t>
  </si>
  <si>
    <t>из государственных внебюджетных фондов</t>
  </si>
  <si>
    <t>Всего доходов</t>
  </si>
  <si>
    <t xml:space="preserve">Расходы </t>
  </si>
  <si>
    <t>Расходы за счет средств, остающихся                             в распоряжении организаций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</si>
  <si>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</si>
  <si>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</si>
  <si>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</si>
  <si>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</si>
  <si>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</si>
  <si>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на охрану окружающей среды</t>
  </si>
  <si>
    <t>Расходы на социально-культурные мероприятия, финансируемые за счет всех уровней бюджетной системы Российской Федерации</t>
  </si>
  <si>
    <t>в том числе на:</t>
  </si>
  <si>
    <t xml:space="preserve">Культуру, кинематографию </t>
  </si>
  <si>
    <t xml:space="preserve">Здравоохранение </t>
  </si>
  <si>
    <t>Социальную политику</t>
  </si>
  <si>
    <t>Физическую культуру и спорт</t>
  </si>
  <si>
    <t>Средства массовой информации</t>
  </si>
  <si>
    <t>Расходы на обслуживание муниципального долга</t>
  </si>
  <si>
    <t>Расходы государственных внебюджетных фондов</t>
  </si>
  <si>
    <t>Прочие расходы</t>
  </si>
  <si>
    <r>
      <t>Всего расходов</t>
    </r>
    <r>
      <rPr>
        <sz val="12"/>
        <rFont val="Times New Roman"/>
        <family val="1"/>
      </rPr>
      <t>, в том числе:</t>
    </r>
  </si>
  <si>
    <t>расходы за счет средств местного бюджета</t>
  </si>
  <si>
    <t>Превышение доходов над расходами (+),                                   или расходов над доходами (-)</t>
  </si>
  <si>
    <t xml:space="preserve">Неналоговые доходы, подлежащие зачислению           в доходы местного бюджета  - всего                                                                          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</si>
  <si>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</si>
  <si>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возмездное пользование муниципального имущества</t>
  </si>
  <si>
    <t>платежи от муниципальных унитарных предприятий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</si>
  <si>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</si>
  <si>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</si>
  <si>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</si>
  <si>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</si>
  <si>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</si>
  <si>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</si>
  <si>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Т.В.Зеликова</t>
  </si>
  <si>
    <t xml:space="preserve">Руководитель Управления экономического развития, инвестиций, предпринимательства и торговли </t>
  </si>
  <si>
    <t>Проект прогноза социально-экономического развития  г.о.Октябрьск</t>
  </si>
  <si>
    <t>на 2020 год  и на плановый период 2021 и 2022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</si>
</sst>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58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i/>
      <sz val="11"/>
      <name val="Times New Roman CYR"/>
      <family val="0"/>
    </font>
    <font>
      <i/>
      <sz val="12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Border="1" applyAlignment="1">
      <alignment/>
    </xf>
    <xf numFmtId="0" fontId="2" fillId="32" borderId="10" xfId="0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 vertical="top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Continuous" vertical="top" wrapText="1"/>
      <protection/>
    </xf>
    <xf numFmtId="18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 indent="1"/>
      <protection/>
    </xf>
    <xf numFmtId="0" fontId="4" fillId="0" borderId="10" xfId="53" applyFont="1" applyBorder="1" applyAlignment="1">
      <alignment horizontal="left" vertical="center" wrapText="1" indent="2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 vertical="top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 applyProtection="1">
      <alignment vertical="top" wrapText="1"/>
      <protection/>
    </xf>
    <xf numFmtId="0" fontId="13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vertical="top" wrapText="1" shrinkToFit="1"/>
      <protection/>
    </xf>
    <xf numFmtId="0" fontId="14" fillId="33" borderId="10" xfId="0" applyFont="1" applyFill="1" applyBorder="1" applyAlignment="1" applyProtection="1">
      <alignment horizontal="right" vertical="center" wrapText="1" shrinkToFit="1"/>
      <protection/>
    </xf>
    <xf numFmtId="0" fontId="14" fillId="33" borderId="10" xfId="0" applyFont="1" applyFill="1" applyBorder="1" applyAlignment="1" applyProtection="1">
      <alignment horizontal="left" vertical="center" wrapText="1" shrinkToFit="1"/>
      <protection/>
    </xf>
    <xf numFmtId="0" fontId="14" fillId="33" borderId="10" xfId="0" applyFont="1" applyFill="1" applyBorder="1" applyAlignment="1" applyProtection="1">
      <alignment horizontal="left" vertical="top" wrapText="1" shrinkToFit="1"/>
      <protection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vertical="justify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justify" wrapText="1"/>
      <protection/>
    </xf>
    <xf numFmtId="0" fontId="6" fillId="0" borderId="10" xfId="0" applyFont="1" applyFill="1" applyBorder="1" applyAlignment="1" applyProtection="1">
      <alignment horizontal="left" vertical="justify" wrapText="1" inden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3" fontId="4" fillId="33" borderId="10" xfId="0" applyNumberFormat="1" applyFont="1" applyFill="1" applyBorder="1" applyAlignment="1" applyProtection="1">
      <alignment wrapText="1"/>
      <protection/>
    </xf>
    <xf numFmtId="185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84" fontId="3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53" applyFont="1" applyBorder="1" applyAlignment="1">
      <alignment horizontal="right" wrapText="1"/>
      <protection/>
    </xf>
    <xf numFmtId="184" fontId="4" fillId="0" borderId="10" xfId="53" applyNumberFormat="1" applyFont="1" applyBorder="1" applyAlignment="1">
      <alignment horizontal="right" wrapText="1"/>
      <protection/>
    </xf>
    <xf numFmtId="184" fontId="4" fillId="0" borderId="10" xfId="53" applyNumberFormat="1" applyFont="1" applyFill="1" applyBorder="1" applyAlignment="1">
      <alignment horizontal="right" wrapText="1"/>
      <protection/>
    </xf>
    <xf numFmtId="0" fontId="1" fillId="0" borderId="10" xfId="53" applyFont="1" applyBorder="1" applyAlignment="1">
      <alignment horizontal="right" wrapText="1"/>
      <protection/>
    </xf>
    <xf numFmtId="184" fontId="3" fillId="0" borderId="10" xfId="0" applyNumberFormat="1" applyFont="1" applyFill="1" applyBorder="1" applyAlignment="1" applyProtection="1">
      <alignment vertical="top" wrapText="1"/>
      <protection locked="0"/>
    </xf>
    <xf numFmtId="184" fontId="3" fillId="0" borderId="11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/>
    </xf>
    <xf numFmtId="184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horizontal="right" vertical="top" wrapText="1"/>
      <protection/>
    </xf>
    <xf numFmtId="0" fontId="4" fillId="0" borderId="11" xfId="0" applyFont="1" applyFill="1" applyBorder="1" applyAlignment="1" applyProtection="1">
      <alignment horizontal="right" vertical="top" wrapText="1"/>
      <protection/>
    </xf>
    <xf numFmtId="184" fontId="4" fillId="0" borderId="11" xfId="0" applyNumberFormat="1" applyFont="1" applyFill="1" applyBorder="1" applyAlignment="1" applyProtection="1">
      <alignment horizontal="right" vertical="top" wrapText="1"/>
      <protection/>
    </xf>
    <xf numFmtId="185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33" borderId="10" xfId="0" applyNumberFormat="1" applyFont="1" applyFill="1" applyBorder="1" applyAlignment="1" applyProtection="1">
      <alignment vertical="top" wrapText="1"/>
      <protection locked="0"/>
    </xf>
    <xf numFmtId="184" fontId="4" fillId="33" borderId="10" xfId="0" applyNumberFormat="1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2" fontId="4" fillId="33" borderId="10" xfId="0" applyNumberFormat="1" applyFont="1" applyFill="1" applyBorder="1" applyAlignment="1" applyProtection="1">
      <alignment vertical="top" wrapText="1"/>
      <protection locked="0"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19" fillId="0" borderId="0" xfId="0" applyFont="1" applyAlignment="1">
      <alignment vertical="top"/>
    </xf>
    <xf numFmtId="186" fontId="4" fillId="0" borderId="10" xfId="0" applyNumberFormat="1" applyFont="1" applyFill="1" applyBorder="1" applyAlignment="1" applyProtection="1">
      <alignment horizontal="right" wrapText="1"/>
      <protection/>
    </xf>
    <xf numFmtId="186" fontId="4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left" vertical="top" wrapText="1" indent="2"/>
      <protection/>
    </xf>
    <xf numFmtId="0" fontId="4" fillId="32" borderId="10" xfId="0" applyFont="1" applyFill="1" applyBorder="1" applyAlignment="1" applyProtection="1">
      <alignment horizontal="left" vertical="top" wrapText="1" indent="2"/>
      <protection/>
    </xf>
    <xf numFmtId="0" fontId="4" fillId="32" borderId="10" xfId="0" applyFont="1" applyFill="1" applyBorder="1" applyAlignment="1" applyProtection="1">
      <alignment horizontal="left" vertical="top" wrapText="1" indent="1"/>
      <protection/>
    </xf>
    <xf numFmtId="0" fontId="4" fillId="32" borderId="13" xfId="0" applyFont="1" applyFill="1" applyBorder="1" applyAlignment="1" applyProtection="1">
      <alignment horizontal="left" vertical="top" wrapText="1" indent="2"/>
      <protection/>
    </xf>
    <xf numFmtId="0" fontId="1" fillId="32" borderId="13" xfId="0" applyFont="1" applyFill="1" applyBorder="1" applyAlignment="1" applyProtection="1">
      <alignment horizontal="left" vertical="top" wrapText="1" inden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top" wrapText="1" shrinkToFit="1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49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view="pageBreakPreview" zoomScale="75" zoomScaleNormal="75" zoomScaleSheetLayoutView="75" workbookViewId="0" topLeftCell="A1">
      <selection activeCell="E11" sqref="E11"/>
    </sheetView>
  </sheetViews>
  <sheetFormatPr defaultColWidth="34.75390625" defaultRowHeight="12.75"/>
  <cols>
    <col min="1" max="1" width="58.00390625" style="7" customWidth="1"/>
    <col min="2" max="2" width="21.875" style="2" customWidth="1"/>
    <col min="3" max="3" width="12.625" style="2" customWidth="1"/>
    <col min="4" max="4" width="12.25390625" style="2" customWidth="1"/>
    <col min="5" max="5" width="15.875" style="2" customWidth="1"/>
    <col min="6" max="6" width="14.375" style="2" customWidth="1"/>
    <col min="7" max="7" width="16.375" style="2" customWidth="1"/>
    <col min="8" max="8" width="14.25390625" style="2" customWidth="1"/>
    <col min="9" max="9" width="14.875" style="2" customWidth="1"/>
    <col min="10" max="10" width="16.125" style="2" customWidth="1"/>
    <col min="11" max="16384" width="34.75390625" style="2" customWidth="1"/>
  </cols>
  <sheetData>
    <row r="1" spans="1:10" ht="22.5" customHeight="1">
      <c r="A1" s="134" t="s">
        <v>284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7.25" customHeight="1">
      <c r="A2" s="134" t="s">
        <v>285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4" customHeight="1">
      <c r="A4" s="138" t="s">
        <v>102</v>
      </c>
      <c r="B4" s="139"/>
      <c r="C4" s="139"/>
      <c r="D4" s="139"/>
      <c r="E4" s="139"/>
      <c r="F4" s="139"/>
      <c r="G4" s="139"/>
      <c r="H4" s="139"/>
      <c r="I4" s="139"/>
      <c r="J4" s="140"/>
    </row>
    <row r="5" spans="1:10" s="3" customFormat="1" ht="15">
      <c r="A5" s="136" t="s">
        <v>0</v>
      </c>
      <c r="B5" s="132" t="s">
        <v>1</v>
      </c>
      <c r="C5" s="13" t="s">
        <v>18</v>
      </c>
      <c r="D5" s="13" t="s">
        <v>19</v>
      </c>
      <c r="E5" s="137" t="s">
        <v>20</v>
      </c>
      <c r="F5" s="137"/>
      <c r="G5" s="137"/>
      <c r="H5" s="137"/>
      <c r="I5" s="137"/>
      <c r="J5" s="137"/>
    </row>
    <row r="6" spans="1:10" s="3" customFormat="1" ht="15">
      <c r="A6" s="136"/>
      <c r="B6" s="132"/>
      <c r="C6" s="136">
        <v>2018</v>
      </c>
      <c r="D6" s="136">
        <v>2019</v>
      </c>
      <c r="E6" s="132">
        <v>2020</v>
      </c>
      <c r="F6" s="132"/>
      <c r="G6" s="132">
        <v>2021</v>
      </c>
      <c r="H6" s="132"/>
      <c r="I6" s="132">
        <v>2022</v>
      </c>
      <c r="J6" s="132"/>
    </row>
    <row r="7" spans="1:10" s="3" customFormat="1" ht="28.5">
      <c r="A7" s="136"/>
      <c r="B7" s="132"/>
      <c r="C7" s="136"/>
      <c r="D7" s="136"/>
      <c r="E7" s="17" t="s">
        <v>21</v>
      </c>
      <c r="F7" s="17" t="s">
        <v>22</v>
      </c>
      <c r="G7" s="17" t="s">
        <v>21</v>
      </c>
      <c r="H7" s="17" t="s">
        <v>22</v>
      </c>
      <c r="I7" s="17" t="s">
        <v>21</v>
      </c>
      <c r="J7" s="17" t="s">
        <v>22</v>
      </c>
    </row>
    <row r="8" spans="1:10" ht="113.25" customHeight="1">
      <c r="A8" s="8" t="s">
        <v>10</v>
      </c>
      <c r="B8" s="9"/>
      <c r="C8" s="4"/>
      <c r="D8" s="4"/>
      <c r="E8" s="4"/>
      <c r="F8" s="4"/>
      <c r="G8" s="4"/>
      <c r="H8" s="4"/>
      <c r="I8" s="4"/>
      <c r="J8" s="4"/>
    </row>
    <row r="9" spans="1:10" ht="30">
      <c r="A9" s="133" t="s">
        <v>5</v>
      </c>
      <c r="B9" s="1" t="s">
        <v>4</v>
      </c>
      <c r="C9" s="4">
        <v>818.75</v>
      </c>
      <c r="D9" s="4">
        <v>924.8</v>
      </c>
      <c r="E9" s="4">
        <v>988.36</v>
      </c>
      <c r="F9" s="4">
        <v>1003.46</v>
      </c>
      <c r="G9" s="4">
        <v>1059.02</v>
      </c>
      <c r="H9" s="4">
        <v>1098.08</v>
      </c>
      <c r="I9" s="4">
        <v>1155.64</v>
      </c>
      <c r="J9" s="4">
        <v>1246.39</v>
      </c>
    </row>
    <row r="10" spans="1:10" ht="30">
      <c r="A10" s="133"/>
      <c r="B10" s="1" t="s">
        <v>23</v>
      </c>
      <c r="C10" s="4">
        <v>818.75</v>
      </c>
      <c r="D10" s="4">
        <v>879.39</v>
      </c>
      <c r="E10" s="4">
        <v>892.7</v>
      </c>
      <c r="F10" s="4">
        <v>910.41</v>
      </c>
      <c r="G10" s="4">
        <v>909.47</v>
      </c>
      <c r="H10" s="4">
        <v>950.72</v>
      </c>
      <c r="I10" s="4">
        <v>944.74</v>
      </c>
      <c r="J10" s="4">
        <v>1027.9</v>
      </c>
    </row>
    <row r="11" spans="1:10" ht="30">
      <c r="A11" s="6" t="s">
        <v>2</v>
      </c>
      <c r="B11" s="1" t="s">
        <v>3</v>
      </c>
      <c r="C11" s="4">
        <v>124.2</v>
      </c>
      <c r="D11" s="4">
        <v>107.41</v>
      </c>
      <c r="E11" s="4">
        <v>101.51</v>
      </c>
      <c r="F11" s="4">
        <v>103.53</v>
      </c>
      <c r="G11" s="4">
        <v>101.88</v>
      </c>
      <c r="H11" s="4">
        <v>104.43</v>
      </c>
      <c r="I11" s="4">
        <v>103.88</v>
      </c>
      <c r="J11" s="4">
        <v>108.12</v>
      </c>
    </row>
    <row r="12" spans="1:10" ht="15">
      <c r="A12" s="6"/>
      <c r="B12" s="1"/>
      <c r="C12" s="4"/>
      <c r="D12" s="4"/>
      <c r="E12" s="4"/>
      <c r="F12" s="4"/>
      <c r="G12" s="4"/>
      <c r="H12" s="4"/>
      <c r="I12" s="4"/>
      <c r="J12" s="4"/>
    </row>
    <row r="13" spans="1:10" ht="15">
      <c r="A13" s="10" t="s">
        <v>9</v>
      </c>
      <c r="B13" s="12"/>
      <c r="C13" s="4"/>
      <c r="D13" s="4"/>
      <c r="E13" s="4"/>
      <c r="F13" s="4"/>
      <c r="G13" s="4"/>
      <c r="H13" s="4"/>
      <c r="I13" s="4"/>
      <c r="J13" s="4"/>
    </row>
    <row r="14" spans="1:10" ht="30">
      <c r="A14" s="124" t="s">
        <v>8</v>
      </c>
      <c r="B14" s="1" t="s">
        <v>4</v>
      </c>
      <c r="C14" s="4">
        <v>639.3</v>
      </c>
      <c r="D14" s="4">
        <v>735.55</v>
      </c>
      <c r="E14" s="4">
        <v>791.36</v>
      </c>
      <c r="F14" s="4">
        <v>805.63</v>
      </c>
      <c r="G14" s="4">
        <v>854.28</v>
      </c>
      <c r="H14" s="4">
        <v>891.54</v>
      </c>
      <c r="I14" s="4">
        <v>942.71</v>
      </c>
      <c r="J14" s="4">
        <v>1030.41</v>
      </c>
    </row>
    <row r="15" spans="1:10" ht="30">
      <c r="A15" s="124"/>
      <c r="B15" s="1" t="s">
        <v>23</v>
      </c>
      <c r="C15" s="4">
        <v>639.3</v>
      </c>
      <c r="D15" s="4">
        <v>699.31</v>
      </c>
      <c r="E15" s="4">
        <v>712.75</v>
      </c>
      <c r="F15" s="4">
        <v>729.7</v>
      </c>
      <c r="G15" s="4">
        <v>729.64</v>
      </c>
      <c r="H15" s="4">
        <v>769.31</v>
      </c>
      <c r="I15" s="4">
        <v>764.91</v>
      </c>
      <c r="J15" s="4">
        <v>845.49</v>
      </c>
    </row>
    <row r="16" spans="1:10" ht="30">
      <c r="A16" s="11" t="s">
        <v>6</v>
      </c>
      <c r="B16" s="1" t="s">
        <v>3</v>
      </c>
      <c r="C16" s="16">
        <v>131.55</v>
      </c>
      <c r="D16" s="4">
        <v>109.39</v>
      </c>
      <c r="E16" s="4">
        <v>101.92</v>
      </c>
      <c r="F16" s="4">
        <v>104.35</v>
      </c>
      <c r="G16" s="4">
        <v>102.37</v>
      </c>
      <c r="H16" s="4">
        <v>105.43</v>
      </c>
      <c r="I16" s="4">
        <v>104.83</v>
      </c>
      <c r="J16" s="4">
        <v>109.9</v>
      </c>
    </row>
    <row r="17" spans="1:10" ht="15">
      <c r="A17" s="10" t="s">
        <v>11</v>
      </c>
      <c r="B17" s="1"/>
      <c r="C17" s="4"/>
      <c r="D17" s="4"/>
      <c r="E17" s="4"/>
      <c r="F17" s="4"/>
      <c r="G17" s="4"/>
      <c r="H17" s="4"/>
      <c r="I17" s="4"/>
      <c r="J17" s="4"/>
    </row>
    <row r="18" spans="1:10" ht="30">
      <c r="A18" s="124" t="s">
        <v>8</v>
      </c>
      <c r="B18" s="1" t="s">
        <v>4</v>
      </c>
      <c r="C18" s="4">
        <v>11.92</v>
      </c>
      <c r="D18" s="4">
        <v>13.08</v>
      </c>
      <c r="E18" s="4">
        <v>13.61</v>
      </c>
      <c r="F18" s="4">
        <v>13.77</v>
      </c>
      <c r="G18" s="4">
        <v>14.16</v>
      </c>
      <c r="H18" s="4">
        <v>14.56</v>
      </c>
      <c r="I18" s="4">
        <v>14.7</v>
      </c>
      <c r="J18" s="4">
        <v>15.55</v>
      </c>
    </row>
    <row r="19" spans="1:10" ht="30">
      <c r="A19" s="124"/>
      <c r="B19" s="1" t="s">
        <v>23</v>
      </c>
      <c r="C19" s="4">
        <v>11.92</v>
      </c>
      <c r="D19" s="4">
        <v>12.38</v>
      </c>
      <c r="E19" s="4">
        <v>12.38</v>
      </c>
      <c r="F19" s="4">
        <v>12.59</v>
      </c>
      <c r="G19" s="4">
        <v>12.38</v>
      </c>
      <c r="H19" s="4">
        <v>12.87</v>
      </c>
      <c r="I19" s="4">
        <v>12.38</v>
      </c>
      <c r="J19" s="4">
        <v>13.27</v>
      </c>
    </row>
    <row r="20" spans="1:10" ht="30">
      <c r="A20" s="11" t="s">
        <v>6</v>
      </c>
      <c r="B20" s="1" t="s">
        <v>3</v>
      </c>
      <c r="C20" s="4">
        <v>87.39</v>
      </c>
      <c r="D20" s="4">
        <v>103.86</v>
      </c>
      <c r="E20" s="15">
        <v>100</v>
      </c>
      <c r="F20" s="15">
        <v>101.7</v>
      </c>
      <c r="G20" s="15">
        <v>100</v>
      </c>
      <c r="H20" s="15">
        <v>102.22</v>
      </c>
      <c r="I20" s="15">
        <v>100</v>
      </c>
      <c r="J20" s="15">
        <v>103.11</v>
      </c>
    </row>
    <row r="21" spans="1:10" ht="15">
      <c r="A21" s="10" t="s">
        <v>12</v>
      </c>
      <c r="B21" s="9"/>
      <c r="C21" s="4"/>
      <c r="D21" s="4"/>
      <c r="E21" s="4"/>
      <c r="F21" s="4"/>
      <c r="G21" s="4"/>
      <c r="H21" s="4"/>
      <c r="I21" s="4"/>
      <c r="J21" s="4"/>
    </row>
    <row r="22" spans="1:10" ht="30">
      <c r="A22" s="124" t="s">
        <v>8</v>
      </c>
      <c r="B22" s="9" t="s">
        <v>4</v>
      </c>
      <c r="C22" s="4">
        <v>1.98</v>
      </c>
      <c r="D22" s="4">
        <v>1.5</v>
      </c>
      <c r="E22" s="4"/>
      <c r="F22" s="4"/>
      <c r="G22" s="4"/>
      <c r="H22" s="4"/>
      <c r="I22" s="4"/>
      <c r="J22" s="4"/>
    </row>
    <row r="23" spans="1:10" ht="30">
      <c r="A23" s="124"/>
      <c r="B23" s="9" t="s">
        <v>23</v>
      </c>
      <c r="C23" s="4">
        <v>1.98</v>
      </c>
      <c r="D23" s="4">
        <v>1.43</v>
      </c>
      <c r="E23" s="4"/>
      <c r="F23" s="4"/>
      <c r="G23" s="4"/>
      <c r="H23" s="4"/>
      <c r="I23" s="4"/>
      <c r="J23" s="4"/>
    </row>
    <row r="24" spans="1:10" ht="30">
      <c r="A24" s="11" t="s">
        <v>6</v>
      </c>
      <c r="B24" s="9" t="s">
        <v>3</v>
      </c>
      <c r="C24" s="15">
        <v>72</v>
      </c>
      <c r="D24" s="15">
        <v>72.22</v>
      </c>
      <c r="E24" s="4"/>
      <c r="F24" s="4"/>
      <c r="G24" s="4"/>
      <c r="H24" s="4"/>
      <c r="I24" s="4"/>
      <c r="J24" s="4"/>
    </row>
    <row r="25" spans="1:10" ht="28.5">
      <c r="A25" s="10" t="s">
        <v>13</v>
      </c>
      <c r="B25" s="9"/>
      <c r="C25" s="4"/>
      <c r="D25" s="4"/>
      <c r="E25" s="4"/>
      <c r="F25" s="4"/>
      <c r="G25" s="4"/>
      <c r="H25" s="4"/>
      <c r="I25" s="4"/>
      <c r="J25" s="4"/>
    </row>
    <row r="26" spans="1:10" ht="30">
      <c r="A26" s="124" t="s">
        <v>8</v>
      </c>
      <c r="B26" s="9" t="s">
        <v>4</v>
      </c>
      <c r="C26" s="4">
        <v>4.01</v>
      </c>
      <c r="D26" s="4">
        <v>4.14</v>
      </c>
      <c r="E26" s="4">
        <v>4.4</v>
      </c>
      <c r="F26" s="4">
        <v>4.43</v>
      </c>
      <c r="G26" s="4">
        <v>4.67</v>
      </c>
      <c r="H26" s="4">
        <v>4.73</v>
      </c>
      <c r="I26" s="4">
        <v>4.97</v>
      </c>
      <c r="J26" s="4">
        <v>5.06</v>
      </c>
    </row>
    <row r="27" spans="1:10" ht="30">
      <c r="A27" s="124"/>
      <c r="B27" s="9" t="s">
        <v>23</v>
      </c>
      <c r="C27" s="4">
        <v>4.01</v>
      </c>
      <c r="D27" s="4">
        <v>3.9</v>
      </c>
      <c r="E27" s="4">
        <v>3.9</v>
      </c>
      <c r="F27" s="4">
        <v>3.96</v>
      </c>
      <c r="G27" s="4">
        <v>3.93</v>
      </c>
      <c r="H27" s="4">
        <v>4.02</v>
      </c>
      <c r="I27" s="4">
        <v>3.96</v>
      </c>
      <c r="J27" s="4">
        <v>4.09</v>
      </c>
    </row>
    <row r="28" spans="1:10" ht="30">
      <c r="A28" s="11" t="s">
        <v>6</v>
      </c>
      <c r="B28" s="9" t="s">
        <v>3</v>
      </c>
      <c r="C28" s="4">
        <v>123.77</v>
      </c>
      <c r="D28" s="4">
        <v>97.26</v>
      </c>
      <c r="E28" s="14">
        <v>100</v>
      </c>
      <c r="F28" s="4">
        <v>101.54</v>
      </c>
      <c r="G28" s="4">
        <v>100.77</v>
      </c>
      <c r="H28" s="4">
        <v>101.52</v>
      </c>
      <c r="I28" s="4">
        <v>100.76</v>
      </c>
      <c r="J28" s="4">
        <v>101.74</v>
      </c>
    </row>
    <row r="29" spans="1:10" ht="30">
      <c r="A29" s="11" t="s">
        <v>6</v>
      </c>
      <c r="B29" s="9" t="s">
        <v>3</v>
      </c>
      <c r="C29" s="4"/>
      <c r="D29" s="4"/>
      <c r="E29" s="4"/>
      <c r="F29" s="4"/>
      <c r="G29" s="4"/>
      <c r="H29" s="4"/>
      <c r="I29" s="4"/>
      <c r="J29" s="4"/>
    </row>
    <row r="30" spans="1:10" ht="28.5">
      <c r="A30" s="10" t="s">
        <v>14</v>
      </c>
      <c r="B30" s="9"/>
      <c r="C30" s="4"/>
      <c r="D30" s="4"/>
      <c r="E30" s="4"/>
      <c r="F30" s="4"/>
      <c r="G30" s="4"/>
      <c r="H30" s="4"/>
      <c r="I30" s="4"/>
      <c r="J30" s="4"/>
    </row>
    <row r="31" spans="1:10" ht="30">
      <c r="A31" s="124" t="s">
        <v>8</v>
      </c>
      <c r="B31" s="9" t="s">
        <v>4</v>
      </c>
      <c r="C31" s="14"/>
      <c r="D31" s="14">
        <v>23</v>
      </c>
      <c r="E31" s="4">
        <v>24.16</v>
      </c>
      <c r="F31" s="4">
        <v>24.62</v>
      </c>
      <c r="G31" s="4">
        <v>25.68</v>
      </c>
      <c r="H31" s="4">
        <v>26.48</v>
      </c>
      <c r="I31" s="4">
        <v>26.86</v>
      </c>
      <c r="J31" s="4">
        <v>28.25</v>
      </c>
    </row>
    <row r="32" spans="1:10" ht="30">
      <c r="A32" s="124"/>
      <c r="B32" s="9" t="s">
        <v>23</v>
      </c>
      <c r="C32" s="14"/>
      <c r="D32" s="4">
        <v>22.07</v>
      </c>
      <c r="E32" s="4">
        <v>22.07</v>
      </c>
      <c r="F32" s="4">
        <v>22.58</v>
      </c>
      <c r="G32" s="4">
        <v>22.4</v>
      </c>
      <c r="H32" s="4">
        <v>23.21</v>
      </c>
      <c r="I32" s="4">
        <v>22.4</v>
      </c>
      <c r="J32" s="4">
        <v>23.67</v>
      </c>
    </row>
    <row r="33" spans="1:10" ht="30">
      <c r="A33" s="11" t="s">
        <v>6</v>
      </c>
      <c r="B33" s="9" t="s">
        <v>3</v>
      </c>
      <c r="C33" s="4"/>
      <c r="D33" s="4">
        <v>129.82</v>
      </c>
      <c r="E33" s="14">
        <v>100</v>
      </c>
      <c r="F33" s="4">
        <v>102.31</v>
      </c>
      <c r="G33" s="15">
        <v>101.5</v>
      </c>
      <c r="H33" s="4">
        <v>102.79</v>
      </c>
      <c r="I33" s="14">
        <v>100</v>
      </c>
      <c r="J33" s="4">
        <v>101.98</v>
      </c>
    </row>
    <row r="34" spans="1:10" ht="28.5">
      <c r="A34" s="10" t="s">
        <v>15</v>
      </c>
      <c r="B34" s="12"/>
      <c r="C34" s="4"/>
      <c r="D34" s="4"/>
      <c r="E34" s="4"/>
      <c r="F34" s="4"/>
      <c r="G34" s="4"/>
      <c r="H34" s="4"/>
      <c r="I34" s="4"/>
      <c r="J34" s="4"/>
    </row>
    <row r="35" spans="1:10" ht="30">
      <c r="A35" s="124" t="s">
        <v>8</v>
      </c>
      <c r="B35" s="9" t="s">
        <v>4</v>
      </c>
      <c r="C35" s="4">
        <v>621.39</v>
      </c>
      <c r="D35" s="4">
        <v>693.83</v>
      </c>
      <c r="E35" s="4">
        <v>749.19</v>
      </c>
      <c r="F35" s="4">
        <v>762.81</v>
      </c>
      <c r="G35" s="4">
        <v>809.77</v>
      </c>
      <c r="H35" s="4">
        <v>845.77</v>
      </c>
      <c r="I35" s="4">
        <v>896.18</v>
      </c>
      <c r="J35" s="4">
        <v>981.55</v>
      </c>
    </row>
    <row r="36" spans="1:10" ht="30">
      <c r="A36" s="124"/>
      <c r="B36" s="9" t="s">
        <v>23</v>
      </c>
      <c r="C36" s="4">
        <v>621.39</v>
      </c>
      <c r="D36" s="4">
        <v>659.53</v>
      </c>
      <c r="E36" s="4">
        <v>674.4</v>
      </c>
      <c r="F36" s="4">
        <v>690.57</v>
      </c>
      <c r="G36" s="4">
        <v>690.93</v>
      </c>
      <c r="H36" s="4">
        <v>729.21</v>
      </c>
      <c r="I36" s="4">
        <v>726.17</v>
      </c>
      <c r="J36" s="4">
        <v>804.46</v>
      </c>
    </row>
    <row r="37" spans="1:10" ht="30">
      <c r="A37" s="11" t="s">
        <v>6</v>
      </c>
      <c r="B37" s="9" t="s">
        <v>3</v>
      </c>
      <c r="C37" s="4">
        <v>144.36</v>
      </c>
      <c r="D37" s="4">
        <v>106.14</v>
      </c>
      <c r="E37" s="4">
        <v>102.25</v>
      </c>
      <c r="F37" s="4">
        <v>104.71</v>
      </c>
      <c r="G37" s="4">
        <v>102.45</v>
      </c>
      <c r="H37" s="15">
        <v>105.6</v>
      </c>
      <c r="I37" s="15">
        <v>105.1</v>
      </c>
      <c r="J37" s="4">
        <v>110.32</v>
      </c>
    </row>
    <row r="38" spans="1:10" ht="28.5">
      <c r="A38" s="10" t="s">
        <v>16</v>
      </c>
      <c r="B38" s="12"/>
      <c r="C38" s="4"/>
      <c r="D38" s="4"/>
      <c r="E38" s="4"/>
      <c r="F38" s="4"/>
      <c r="G38" s="4"/>
      <c r="H38" s="4"/>
      <c r="I38" s="4"/>
      <c r="J38" s="4"/>
    </row>
    <row r="39" spans="1:10" ht="30">
      <c r="A39" s="124" t="s">
        <v>8</v>
      </c>
      <c r="B39" s="1" t="s">
        <v>4</v>
      </c>
      <c r="C39" s="4">
        <v>127.14</v>
      </c>
      <c r="D39" s="4">
        <v>133.88</v>
      </c>
      <c r="E39" s="4">
        <v>139.36</v>
      </c>
      <c r="F39" s="15">
        <v>139.5</v>
      </c>
      <c r="G39" s="4">
        <v>144.79</v>
      </c>
      <c r="H39" s="4">
        <v>145.08</v>
      </c>
      <c r="I39" s="4">
        <v>150.58</v>
      </c>
      <c r="J39" s="4">
        <v>151.04</v>
      </c>
    </row>
    <row r="40" spans="1:10" ht="30">
      <c r="A40" s="124"/>
      <c r="B40" s="1" t="s">
        <v>23</v>
      </c>
      <c r="C40" s="4">
        <v>127.14</v>
      </c>
      <c r="D40" s="4">
        <v>127.14</v>
      </c>
      <c r="E40" s="4">
        <v>127.01</v>
      </c>
      <c r="F40" s="4">
        <v>127.14</v>
      </c>
      <c r="G40" s="4">
        <v>126.89</v>
      </c>
      <c r="H40" s="4">
        <v>127.14</v>
      </c>
      <c r="I40" s="4">
        <v>126.89</v>
      </c>
      <c r="J40" s="4">
        <v>127.27</v>
      </c>
    </row>
    <row r="41" spans="1:10" ht="30">
      <c r="A41" s="11" t="s">
        <v>6</v>
      </c>
      <c r="B41" s="1" t="s">
        <v>3</v>
      </c>
      <c r="C41" s="4">
        <v>105.88</v>
      </c>
      <c r="D41" s="15">
        <v>100</v>
      </c>
      <c r="E41" s="15">
        <v>99.9</v>
      </c>
      <c r="F41" s="14">
        <v>100</v>
      </c>
      <c r="G41" s="4">
        <v>99.91</v>
      </c>
      <c r="H41" s="14">
        <v>100</v>
      </c>
      <c r="I41" s="14">
        <v>100</v>
      </c>
      <c r="J41" s="15">
        <v>101.1</v>
      </c>
    </row>
    <row r="42" spans="1:10" ht="15">
      <c r="A42" s="11"/>
      <c r="B42" s="1"/>
      <c r="C42" s="4"/>
      <c r="D42" s="4"/>
      <c r="E42" s="4"/>
      <c r="F42" s="4"/>
      <c r="G42" s="4"/>
      <c r="H42" s="4"/>
      <c r="I42" s="4"/>
      <c r="J42" s="4"/>
    </row>
    <row r="43" spans="1:10" ht="42.75">
      <c r="A43" s="10" t="s">
        <v>17</v>
      </c>
      <c r="B43" s="12"/>
      <c r="C43" s="4"/>
      <c r="D43" s="4"/>
      <c r="E43" s="4"/>
      <c r="F43" s="4"/>
      <c r="G43" s="4"/>
      <c r="H43" s="4"/>
      <c r="I43" s="4"/>
      <c r="J43" s="4"/>
    </row>
    <row r="44" spans="1:10" ht="30">
      <c r="A44" s="124" t="s">
        <v>8</v>
      </c>
      <c r="B44" s="1" t="s">
        <v>4</v>
      </c>
      <c r="C44" s="35">
        <v>52.31</v>
      </c>
      <c r="D44" s="35">
        <v>55.37</v>
      </c>
      <c r="E44" s="35">
        <v>57.64</v>
      </c>
      <c r="F44" s="35">
        <v>58.33</v>
      </c>
      <c r="G44" s="35">
        <v>59.95</v>
      </c>
      <c r="H44" s="35">
        <v>61.46</v>
      </c>
      <c r="I44" s="35">
        <v>62.35</v>
      </c>
      <c r="J44" s="35">
        <v>64.94</v>
      </c>
    </row>
    <row r="45" spans="1:10" ht="30">
      <c r="A45" s="124"/>
      <c r="B45" s="1" t="s">
        <v>23</v>
      </c>
      <c r="C45" s="35">
        <v>52.31</v>
      </c>
      <c r="D45" s="35">
        <v>52.94</v>
      </c>
      <c r="E45" s="35">
        <v>52.94</v>
      </c>
      <c r="F45" s="35">
        <v>53.57</v>
      </c>
      <c r="G45" s="35">
        <v>52.94</v>
      </c>
      <c r="H45" s="35">
        <v>54.27</v>
      </c>
      <c r="I45" s="35">
        <v>52.94</v>
      </c>
      <c r="J45" s="35">
        <v>55.14</v>
      </c>
    </row>
    <row r="46" spans="1:10" ht="30">
      <c r="A46" s="11" t="s">
        <v>6</v>
      </c>
      <c r="B46" s="1" t="s">
        <v>3</v>
      </c>
      <c r="C46" s="15">
        <v>98.4</v>
      </c>
      <c r="D46" s="15">
        <v>101.2</v>
      </c>
      <c r="E46" s="14">
        <v>100</v>
      </c>
      <c r="F46" s="4">
        <v>101.19</v>
      </c>
      <c r="G46" s="14">
        <v>100</v>
      </c>
      <c r="H46" s="4">
        <v>101.31</v>
      </c>
      <c r="I46" s="14">
        <v>100</v>
      </c>
      <c r="J46" s="15">
        <v>101.6</v>
      </c>
    </row>
    <row r="47" spans="1:10" ht="15">
      <c r="A47" s="11"/>
      <c r="B47" s="12"/>
      <c r="C47" s="4"/>
      <c r="D47" s="4"/>
      <c r="E47" s="4"/>
      <c r="F47" s="4"/>
      <c r="G47" s="4"/>
      <c r="H47" s="4"/>
      <c r="I47" s="4"/>
      <c r="J47" s="4"/>
    </row>
    <row r="48" spans="1:10" ht="28.5">
      <c r="A48" s="5" t="s">
        <v>7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">
      <c r="A49" s="6" t="s">
        <v>24</v>
      </c>
      <c r="B49" s="1" t="s">
        <v>26</v>
      </c>
      <c r="C49" s="4">
        <v>79.36</v>
      </c>
      <c r="D49" s="4">
        <v>79.36</v>
      </c>
      <c r="E49" s="4">
        <v>79.32</v>
      </c>
      <c r="F49" s="4">
        <v>79.36</v>
      </c>
      <c r="G49" s="4">
        <v>79.32</v>
      </c>
      <c r="H49" s="4">
        <v>80.4</v>
      </c>
      <c r="I49" s="4">
        <v>79.32</v>
      </c>
      <c r="J49" s="4">
        <v>81.6</v>
      </c>
    </row>
    <row r="50" spans="1:10" ht="30">
      <c r="A50" s="6" t="s">
        <v>25</v>
      </c>
      <c r="B50" s="1" t="s">
        <v>27</v>
      </c>
      <c r="C50" s="4">
        <v>608.59</v>
      </c>
      <c r="D50" s="4">
        <v>679.93</v>
      </c>
      <c r="E50" s="4">
        <v>734.52</v>
      </c>
      <c r="F50" s="4">
        <v>748.2</v>
      </c>
      <c r="G50" s="4">
        <v>794.29</v>
      </c>
      <c r="H50" s="4">
        <v>830.39</v>
      </c>
      <c r="I50" s="4">
        <v>879.88</v>
      </c>
      <c r="J50" s="4">
        <v>965.29</v>
      </c>
    </row>
    <row r="51" spans="1:10" ht="15">
      <c r="A51" s="6" t="s">
        <v>28</v>
      </c>
      <c r="B51" s="1" t="s">
        <v>29</v>
      </c>
      <c r="C51" s="4">
        <v>8.5</v>
      </c>
      <c r="D51" s="14">
        <v>19</v>
      </c>
      <c r="E51" s="4">
        <v>21.6</v>
      </c>
      <c r="F51" s="14">
        <v>22</v>
      </c>
      <c r="G51" s="4">
        <v>22.7</v>
      </c>
      <c r="H51" s="4">
        <v>23.6</v>
      </c>
      <c r="I51" s="4">
        <v>23.8</v>
      </c>
      <c r="J51" s="4">
        <v>25.2</v>
      </c>
    </row>
    <row r="52" spans="1:10" ht="17.25" customHeight="1">
      <c r="A52" s="129" t="s">
        <v>103</v>
      </c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28.5">
      <c r="A53" s="111" t="s">
        <v>30</v>
      </c>
      <c r="B53" s="9" t="s">
        <v>31</v>
      </c>
      <c r="C53" s="75">
        <v>0.065</v>
      </c>
      <c r="D53" s="75">
        <v>0.077</v>
      </c>
      <c r="E53" s="75" t="s">
        <v>55</v>
      </c>
      <c r="F53" s="75">
        <v>0.079</v>
      </c>
      <c r="G53" s="75">
        <v>0.076</v>
      </c>
      <c r="H53" s="75">
        <v>0.08</v>
      </c>
      <c r="I53" s="75">
        <v>0.076</v>
      </c>
      <c r="J53" s="75">
        <v>0.081</v>
      </c>
    </row>
    <row r="54" spans="1:10" ht="15" customHeight="1">
      <c r="A54" s="112" t="s">
        <v>32</v>
      </c>
      <c r="B54" s="9"/>
      <c r="C54" s="76"/>
      <c r="D54" s="76"/>
      <c r="E54" s="76"/>
      <c r="F54" s="76"/>
      <c r="G54" s="76"/>
      <c r="H54" s="76"/>
      <c r="I54" s="76"/>
      <c r="J54" s="76"/>
    </row>
    <row r="55" spans="1:10" ht="15">
      <c r="A55" s="113" t="s">
        <v>33</v>
      </c>
      <c r="B55" s="9" t="s">
        <v>34</v>
      </c>
      <c r="C55" s="76"/>
      <c r="D55" s="76"/>
      <c r="E55" s="76"/>
      <c r="F55" s="76"/>
      <c r="G55" s="76"/>
      <c r="H55" s="76"/>
      <c r="I55" s="76"/>
      <c r="J55" s="76"/>
    </row>
    <row r="56" spans="1:10" ht="15">
      <c r="A56" s="114" t="s">
        <v>35</v>
      </c>
      <c r="B56" s="118" t="s">
        <v>34</v>
      </c>
      <c r="C56" s="77">
        <v>4</v>
      </c>
      <c r="D56" s="77">
        <v>5</v>
      </c>
      <c r="E56" s="77">
        <v>5</v>
      </c>
      <c r="F56" s="77">
        <v>6</v>
      </c>
      <c r="G56" s="77">
        <v>5</v>
      </c>
      <c r="H56" s="77">
        <v>6</v>
      </c>
      <c r="I56" s="77">
        <v>5</v>
      </c>
      <c r="J56" s="77">
        <v>6</v>
      </c>
    </row>
    <row r="57" spans="1:10" ht="30">
      <c r="A57" s="114" t="s">
        <v>36</v>
      </c>
      <c r="B57" s="118" t="s">
        <v>34</v>
      </c>
      <c r="C57" s="76"/>
      <c r="D57" s="76"/>
      <c r="E57" s="76"/>
      <c r="F57" s="76"/>
      <c r="G57" s="76"/>
      <c r="H57" s="76"/>
      <c r="I57" s="76"/>
      <c r="J57" s="76"/>
    </row>
    <row r="58" spans="1:10" ht="15">
      <c r="A58" s="114" t="s">
        <v>37</v>
      </c>
      <c r="B58" s="118" t="s">
        <v>34</v>
      </c>
      <c r="C58" s="77">
        <v>2</v>
      </c>
      <c r="D58" s="77">
        <v>2</v>
      </c>
      <c r="E58" s="77">
        <v>2</v>
      </c>
      <c r="F58" s="77">
        <v>3</v>
      </c>
      <c r="G58" s="77">
        <v>2</v>
      </c>
      <c r="H58" s="77">
        <v>3</v>
      </c>
      <c r="I58" s="77">
        <v>2</v>
      </c>
      <c r="J58" s="77">
        <v>3</v>
      </c>
    </row>
    <row r="59" spans="1:10" ht="45">
      <c r="A59" s="114" t="s">
        <v>38</v>
      </c>
      <c r="B59" s="118" t="s">
        <v>34</v>
      </c>
      <c r="C59" s="75">
        <v>4</v>
      </c>
      <c r="D59" s="75">
        <v>22</v>
      </c>
      <c r="E59" s="75">
        <v>21</v>
      </c>
      <c r="F59" s="75">
        <v>23</v>
      </c>
      <c r="G59" s="75">
        <v>21</v>
      </c>
      <c r="H59" s="75">
        <v>24</v>
      </c>
      <c r="I59" s="75">
        <v>21</v>
      </c>
      <c r="J59" s="75">
        <v>25</v>
      </c>
    </row>
    <row r="60" spans="1:10" ht="42.75">
      <c r="A60" s="111" t="s">
        <v>39</v>
      </c>
      <c r="B60" s="118" t="s">
        <v>40</v>
      </c>
      <c r="C60" s="75">
        <v>1.185</v>
      </c>
      <c r="D60" s="75">
        <v>1.272</v>
      </c>
      <c r="E60" s="75">
        <v>1.257</v>
      </c>
      <c r="F60" s="75">
        <v>1.304</v>
      </c>
      <c r="G60" s="75">
        <v>1.257</v>
      </c>
      <c r="H60" s="75">
        <v>1.352</v>
      </c>
      <c r="I60" s="75">
        <v>1.257</v>
      </c>
      <c r="J60" s="75">
        <v>1.467</v>
      </c>
    </row>
    <row r="61" spans="1:10" ht="15">
      <c r="A61" s="115" t="s">
        <v>32</v>
      </c>
      <c r="B61" s="118"/>
      <c r="C61" s="76"/>
      <c r="D61" s="76"/>
      <c r="E61" s="76"/>
      <c r="F61" s="76"/>
      <c r="G61" s="76"/>
      <c r="H61" s="76"/>
      <c r="I61" s="76"/>
      <c r="J61" s="76"/>
    </row>
    <row r="62" spans="1:10" ht="15">
      <c r="A62" s="114" t="s">
        <v>33</v>
      </c>
      <c r="B62" s="118" t="s">
        <v>40</v>
      </c>
      <c r="C62" s="76"/>
      <c r="D62" s="76"/>
      <c r="E62" s="76"/>
      <c r="F62" s="76"/>
      <c r="G62" s="76"/>
      <c r="H62" s="76"/>
      <c r="I62" s="76"/>
      <c r="J62" s="76"/>
    </row>
    <row r="63" spans="1:10" ht="15">
      <c r="A63" s="114" t="s">
        <v>35</v>
      </c>
      <c r="B63" s="118" t="s">
        <v>40</v>
      </c>
      <c r="C63" s="75">
        <v>0.352</v>
      </c>
      <c r="D63" s="75">
        <v>0.42</v>
      </c>
      <c r="E63" s="75">
        <v>0.42</v>
      </c>
      <c r="F63" s="75">
        <v>0.426</v>
      </c>
      <c r="G63" s="75">
        <v>0.42</v>
      </c>
      <c r="H63" s="75">
        <v>0.426</v>
      </c>
      <c r="I63" s="75">
        <v>0.42</v>
      </c>
      <c r="J63" s="75">
        <v>0.426</v>
      </c>
    </row>
    <row r="64" spans="1:10" ht="30">
      <c r="A64" s="114" t="s">
        <v>36</v>
      </c>
      <c r="B64" s="118" t="s">
        <v>40</v>
      </c>
      <c r="C64" s="76"/>
      <c r="D64" s="76"/>
      <c r="E64" s="76"/>
      <c r="F64" s="76"/>
      <c r="G64" s="76"/>
      <c r="H64" s="76"/>
      <c r="I64" s="76"/>
      <c r="J64" s="76"/>
    </row>
    <row r="65" spans="1:10" ht="15">
      <c r="A65" s="114" t="s">
        <v>37</v>
      </c>
      <c r="B65" s="118" t="s">
        <v>40</v>
      </c>
      <c r="C65" s="75">
        <v>0.024</v>
      </c>
      <c r="D65" s="75">
        <v>0.024</v>
      </c>
      <c r="E65" s="75">
        <v>0.024</v>
      </c>
      <c r="F65" s="75">
        <v>0.026</v>
      </c>
      <c r="G65" s="75">
        <v>0.024</v>
      </c>
      <c r="H65" s="75">
        <v>0.026</v>
      </c>
      <c r="I65" s="75">
        <v>0.024</v>
      </c>
      <c r="J65" s="75">
        <v>0.026</v>
      </c>
    </row>
    <row r="66" spans="1:10" ht="45">
      <c r="A66" s="114" t="s">
        <v>38</v>
      </c>
      <c r="B66" s="118" t="s">
        <v>40</v>
      </c>
      <c r="C66" s="75">
        <v>0.308</v>
      </c>
      <c r="D66" s="75">
        <v>0.327</v>
      </c>
      <c r="E66" s="75">
        <v>0.312</v>
      </c>
      <c r="F66" s="75">
        <v>0.342</v>
      </c>
      <c r="G66" s="75">
        <v>0.312</v>
      </c>
      <c r="H66" s="75">
        <v>0.357</v>
      </c>
      <c r="I66" s="75">
        <v>0.312</v>
      </c>
      <c r="J66" s="75">
        <v>0.372</v>
      </c>
    </row>
    <row r="67" spans="1:10" ht="30">
      <c r="A67" s="111" t="s">
        <v>41</v>
      </c>
      <c r="B67" s="9" t="s">
        <v>42</v>
      </c>
      <c r="C67" s="75">
        <v>287.725</v>
      </c>
      <c r="D67" s="75">
        <v>299</v>
      </c>
      <c r="E67" s="75">
        <v>309.56</v>
      </c>
      <c r="F67" s="75">
        <v>310.82</v>
      </c>
      <c r="G67" s="75">
        <v>323.24</v>
      </c>
      <c r="H67" s="75">
        <v>326.24</v>
      </c>
      <c r="I67" s="75">
        <v>337.58</v>
      </c>
      <c r="J67" s="75">
        <v>343.28</v>
      </c>
    </row>
    <row r="68" spans="1:10" ht="24.75" customHeight="1">
      <c r="A68" s="115" t="s">
        <v>6</v>
      </c>
      <c r="B68" s="118" t="s">
        <v>43</v>
      </c>
      <c r="C68" s="76">
        <v>156</v>
      </c>
      <c r="D68" s="76">
        <v>103.9</v>
      </c>
      <c r="E68" s="76">
        <v>103.5</v>
      </c>
      <c r="F68" s="76">
        <v>104</v>
      </c>
      <c r="G68" s="76">
        <v>104.4</v>
      </c>
      <c r="H68" s="76">
        <v>105</v>
      </c>
      <c r="I68" s="76">
        <v>104.4</v>
      </c>
      <c r="J68" s="76">
        <v>105.2</v>
      </c>
    </row>
    <row r="69" spans="1:10" ht="15">
      <c r="A69" s="115" t="s">
        <v>32</v>
      </c>
      <c r="B69" s="118"/>
      <c r="C69" s="75"/>
      <c r="D69" s="75"/>
      <c r="E69" s="75"/>
      <c r="F69" s="75"/>
      <c r="G69" s="75"/>
      <c r="H69" s="75"/>
      <c r="I69" s="75"/>
      <c r="J69" s="75"/>
    </row>
    <row r="70" spans="1:10" ht="30">
      <c r="A70" s="114" t="s">
        <v>44</v>
      </c>
      <c r="B70" s="118" t="s">
        <v>42</v>
      </c>
      <c r="C70" s="75"/>
      <c r="D70" s="75"/>
      <c r="E70" s="75"/>
      <c r="F70" s="75"/>
      <c r="G70" s="75"/>
      <c r="H70" s="75"/>
      <c r="I70" s="75"/>
      <c r="J70" s="75"/>
    </row>
    <row r="71" spans="1:10" ht="30">
      <c r="A71" s="114" t="s">
        <v>45</v>
      </c>
      <c r="B71" s="118" t="s">
        <v>43</v>
      </c>
      <c r="C71" s="75"/>
      <c r="D71" s="75"/>
      <c r="E71" s="75"/>
      <c r="F71" s="75"/>
      <c r="G71" s="75"/>
      <c r="H71" s="75"/>
      <c r="I71" s="75"/>
      <c r="J71" s="75"/>
    </row>
    <row r="72" spans="1:10" ht="30">
      <c r="A72" s="114" t="s">
        <v>46</v>
      </c>
      <c r="B72" s="118" t="s">
        <v>42</v>
      </c>
      <c r="C72" s="75">
        <v>26.696</v>
      </c>
      <c r="D72" s="75">
        <v>51.48</v>
      </c>
      <c r="E72" s="76">
        <v>52.44</v>
      </c>
      <c r="F72" s="76">
        <v>53</v>
      </c>
      <c r="G72" s="76">
        <v>55.32</v>
      </c>
      <c r="H72" s="76">
        <v>56.42</v>
      </c>
      <c r="I72" s="76">
        <v>57.86</v>
      </c>
      <c r="J72" s="76">
        <v>60.06</v>
      </c>
    </row>
    <row r="73" spans="1:10" ht="30">
      <c r="A73" s="114" t="s">
        <v>47</v>
      </c>
      <c r="B73" s="118" t="s">
        <v>43</v>
      </c>
      <c r="C73" s="76">
        <v>273.9</v>
      </c>
      <c r="D73" s="76">
        <v>192.8</v>
      </c>
      <c r="E73" s="76">
        <v>101.9</v>
      </c>
      <c r="F73" s="76">
        <v>103</v>
      </c>
      <c r="G73" s="76">
        <v>105.5</v>
      </c>
      <c r="H73" s="76">
        <v>106.5</v>
      </c>
      <c r="I73" s="76">
        <v>104.6</v>
      </c>
      <c r="J73" s="76">
        <v>106.5</v>
      </c>
    </row>
    <row r="74" spans="1:10" ht="30">
      <c r="A74" s="114" t="s">
        <v>48</v>
      </c>
      <c r="B74" s="118" t="s">
        <v>42</v>
      </c>
      <c r="C74" s="75"/>
      <c r="D74" s="75"/>
      <c r="E74" s="75"/>
      <c r="F74" s="75"/>
      <c r="G74" s="75"/>
      <c r="H74" s="75"/>
      <c r="I74" s="75"/>
      <c r="J74" s="75"/>
    </row>
    <row r="75" spans="1:10" ht="30">
      <c r="A75" s="114" t="s">
        <v>49</v>
      </c>
      <c r="B75" s="118" t="s">
        <v>43</v>
      </c>
      <c r="C75" s="75"/>
      <c r="D75" s="75"/>
      <c r="E75" s="75"/>
      <c r="F75" s="75"/>
      <c r="G75" s="75"/>
      <c r="H75" s="75"/>
      <c r="I75" s="75"/>
      <c r="J75" s="75"/>
    </row>
    <row r="76" spans="1:10" ht="30">
      <c r="A76" s="114" t="s">
        <v>50</v>
      </c>
      <c r="B76" s="118" t="s">
        <v>42</v>
      </c>
      <c r="C76" s="75">
        <v>5.288</v>
      </c>
      <c r="D76" s="76">
        <v>1.3</v>
      </c>
      <c r="E76" s="76">
        <v>1.3</v>
      </c>
      <c r="F76" s="76">
        <v>1.6</v>
      </c>
      <c r="G76" s="76">
        <v>1.4</v>
      </c>
      <c r="H76" s="76">
        <v>1.8</v>
      </c>
      <c r="I76" s="76">
        <v>1.5</v>
      </c>
      <c r="J76" s="76">
        <v>2</v>
      </c>
    </row>
    <row r="77" spans="1:10" ht="30">
      <c r="A77" s="114" t="s">
        <v>51</v>
      </c>
      <c r="B77" s="118" t="s">
        <v>43</v>
      </c>
      <c r="C77" s="76">
        <v>199.5</v>
      </c>
      <c r="D77" s="76">
        <v>24.6</v>
      </c>
      <c r="E77" s="76">
        <v>100</v>
      </c>
      <c r="F77" s="76">
        <v>123</v>
      </c>
      <c r="G77" s="76">
        <v>107.7</v>
      </c>
      <c r="H77" s="76">
        <v>112.5</v>
      </c>
      <c r="I77" s="76">
        <v>107.1</v>
      </c>
      <c r="J77" s="76">
        <v>111.1</v>
      </c>
    </row>
    <row r="78" spans="1:10" ht="60">
      <c r="A78" s="116" t="s">
        <v>52</v>
      </c>
      <c r="B78" s="118" t="s">
        <v>42</v>
      </c>
      <c r="C78" s="75">
        <v>166.793</v>
      </c>
      <c r="D78" s="76">
        <v>175.6</v>
      </c>
      <c r="E78" s="76">
        <v>185.2</v>
      </c>
      <c r="F78" s="76">
        <v>185.6</v>
      </c>
      <c r="G78" s="76">
        <v>195.9</v>
      </c>
      <c r="H78" s="76">
        <v>197.4</v>
      </c>
      <c r="I78" s="76">
        <v>207.6</v>
      </c>
      <c r="J78" s="76">
        <v>210.6</v>
      </c>
    </row>
    <row r="79" spans="1:10" ht="45">
      <c r="A79" s="116" t="s">
        <v>53</v>
      </c>
      <c r="B79" s="118" t="s">
        <v>43</v>
      </c>
      <c r="C79" s="76">
        <v>122.5</v>
      </c>
      <c r="D79" s="76">
        <v>105.3</v>
      </c>
      <c r="E79" s="76">
        <v>105.5</v>
      </c>
      <c r="F79" s="76">
        <v>105.7</v>
      </c>
      <c r="G79" s="76">
        <v>105.8</v>
      </c>
      <c r="H79" s="76">
        <v>106.4</v>
      </c>
      <c r="I79" s="76">
        <v>106</v>
      </c>
      <c r="J79" s="76">
        <v>106.7</v>
      </c>
    </row>
    <row r="80" spans="1:10" ht="42.75">
      <c r="A80" s="117" t="s">
        <v>54</v>
      </c>
      <c r="B80" s="9" t="s">
        <v>31</v>
      </c>
      <c r="C80" s="75">
        <v>0.357</v>
      </c>
      <c r="D80" s="75">
        <v>0.355</v>
      </c>
      <c r="E80" s="75">
        <v>0.355</v>
      </c>
      <c r="F80" s="75">
        <v>0.358</v>
      </c>
      <c r="G80" s="75">
        <v>0.357</v>
      </c>
      <c r="H80" s="75">
        <v>0.362</v>
      </c>
      <c r="I80" s="75">
        <v>0.36</v>
      </c>
      <c r="J80" s="75">
        <v>0.365</v>
      </c>
    </row>
    <row r="81" spans="1:10" ht="18.75" customHeight="1">
      <c r="A81" s="129" t="s">
        <v>107</v>
      </c>
      <c r="B81" s="129"/>
      <c r="C81" s="129"/>
      <c r="D81" s="129"/>
      <c r="E81" s="129"/>
      <c r="F81" s="129"/>
      <c r="G81" s="129"/>
      <c r="H81" s="129"/>
      <c r="I81" s="129"/>
      <c r="J81" s="129"/>
    </row>
    <row r="82" spans="1:10" ht="30">
      <c r="A82" s="18" t="s">
        <v>56</v>
      </c>
      <c r="B82" s="36" t="s">
        <v>42</v>
      </c>
      <c r="C82" s="78">
        <v>172.859</v>
      </c>
      <c r="D82" s="78">
        <f>D86+D87</f>
        <v>671.04</v>
      </c>
      <c r="E82" s="78">
        <f aca="true" t="shared" si="0" ref="E82:J82">E86+E87</f>
        <v>241.7</v>
      </c>
      <c r="F82" s="78">
        <f t="shared" si="0"/>
        <v>264.74</v>
      </c>
      <c r="G82" s="78">
        <f t="shared" si="0"/>
        <v>172.05</v>
      </c>
      <c r="H82" s="78">
        <f t="shared" si="0"/>
        <v>202.76</v>
      </c>
      <c r="I82" s="78">
        <f t="shared" si="0"/>
        <v>220.2</v>
      </c>
      <c r="J82" s="78">
        <f t="shared" si="0"/>
        <v>315.19</v>
      </c>
    </row>
    <row r="83" spans="1:10" ht="42" customHeight="1">
      <c r="A83" s="18" t="s">
        <v>57</v>
      </c>
      <c r="B83" s="119" t="s">
        <v>104</v>
      </c>
      <c r="C83" s="79">
        <v>95.7</v>
      </c>
      <c r="D83" s="80">
        <f>D82/C82%/D84%</f>
        <v>369.3632615846041</v>
      </c>
      <c r="E83" s="80">
        <f>E82/D82%/E84%</f>
        <v>34.551483991918374</v>
      </c>
      <c r="F83" s="80">
        <f>F82/D82%/F84%</f>
        <v>37.93480154799897</v>
      </c>
      <c r="G83" s="80">
        <f>G82/E82%/G84%</f>
        <v>68.34655714566667</v>
      </c>
      <c r="H83" s="80">
        <f>H82/F82%/H84%</f>
        <v>73.57190281919432</v>
      </c>
      <c r="I83" s="80">
        <f>I82/G82%/I84%</f>
        <v>122.89898929934704</v>
      </c>
      <c r="J83" s="80">
        <f>J82/H82%/J84%</f>
        <v>149.32737066143324</v>
      </c>
    </row>
    <row r="84" spans="1:10" ht="30">
      <c r="A84" s="18" t="s">
        <v>58</v>
      </c>
      <c r="B84" s="120" t="s">
        <v>79</v>
      </c>
      <c r="C84" s="79">
        <v>102.8</v>
      </c>
      <c r="D84" s="79">
        <v>105.1</v>
      </c>
      <c r="E84" s="79">
        <v>104.24651289505817</v>
      </c>
      <c r="F84" s="79">
        <v>104</v>
      </c>
      <c r="G84" s="79">
        <v>104.15050594635882</v>
      </c>
      <c r="H84" s="79">
        <v>104.1</v>
      </c>
      <c r="I84" s="79">
        <v>104.13922140153491</v>
      </c>
      <c r="J84" s="79">
        <v>104.1</v>
      </c>
    </row>
    <row r="85" spans="1:10" ht="30">
      <c r="A85" s="18" t="s">
        <v>59</v>
      </c>
      <c r="B85" s="36"/>
      <c r="C85" s="81"/>
      <c r="D85" s="81"/>
      <c r="E85" s="78"/>
      <c r="F85" s="81"/>
      <c r="G85" s="81"/>
      <c r="H85" s="81"/>
      <c r="I85" s="81"/>
      <c r="J85" s="81"/>
    </row>
    <row r="86" spans="1:10" ht="25.5">
      <c r="A86" s="18" t="s">
        <v>60</v>
      </c>
      <c r="B86" s="36" t="s">
        <v>42</v>
      </c>
      <c r="C86" s="78">
        <v>48.893</v>
      </c>
      <c r="D86" s="78">
        <v>75</v>
      </c>
      <c r="E86" s="78">
        <v>80</v>
      </c>
      <c r="F86" s="78">
        <v>85</v>
      </c>
      <c r="G86" s="78">
        <v>82</v>
      </c>
      <c r="H86" s="78">
        <v>95</v>
      </c>
      <c r="I86" s="78">
        <v>64</v>
      </c>
      <c r="J86" s="78">
        <v>80</v>
      </c>
    </row>
    <row r="87" spans="1:10" ht="25.5">
      <c r="A87" s="18" t="s">
        <v>61</v>
      </c>
      <c r="B87" s="36" t="s">
        <v>42</v>
      </c>
      <c r="C87" s="78">
        <v>123.966</v>
      </c>
      <c r="D87" s="78">
        <v>596.04</v>
      </c>
      <c r="E87" s="78">
        <v>161.7</v>
      </c>
      <c r="F87" s="78">
        <v>179.74</v>
      </c>
      <c r="G87" s="78">
        <v>90.05</v>
      </c>
      <c r="H87" s="78">
        <v>107.76</v>
      </c>
      <c r="I87" s="78">
        <v>156.2</v>
      </c>
      <c r="J87" s="78">
        <v>235.19</v>
      </c>
    </row>
    <row r="88" spans="1:10" ht="15">
      <c r="A88" s="19" t="s">
        <v>62</v>
      </c>
      <c r="B88" s="4"/>
      <c r="C88" s="78"/>
      <c r="D88" s="78"/>
      <c r="E88" s="78"/>
      <c r="F88" s="78"/>
      <c r="G88" s="78"/>
      <c r="H88" s="78"/>
      <c r="I88" s="78"/>
      <c r="J88" s="78"/>
    </row>
    <row r="89" spans="1:10" ht="15">
      <c r="A89" s="19" t="s">
        <v>63</v>
      </c>
      <c r="B89" s="4"/>
      <c r="C89" s="78"/>
      <c r="D89" s="78"/>
      <c r="E89" s="78"/>
      <c r="F89" s="78"/>
      <c r="G89" s="78"/>
      <c r="H89" s="78"/>
      <c r="I89" s="78"/>
      <c r="J89" s="78"/>
    </row>
    <row r="90" spans="1:10" ht="25.5">
      <c r="A90" s="20" t="s">
        <v>64</v>
      </c>
      <c r="B90" s="36" t="s">
        <v>42</v>
      </c>
      <c r="C90" s="78"/>
      <c r="D90" s="78"/>
      <c r="E90" s="78"/>
      <c r="F90" s="78"/>
      <c r="G90" s="78"/>
      <c r="H90" s="78"/>
      <c r="I90" s="78"/>
      <c r="J90" s="78"/>
    </row>
    <row r="91" spans="1:10" ht="25.5">
      <c r="A91" s="19" t="s">
        <v>65</v>
      </c>
      <c r="B91" s="36" t="s">
        <v>42</v>
      </c>
      <c r="C91" s="78"/>
      <c r="D91" s="78"/>
      <c r="E91" s="78"/>
      <c r="F91" s="78"/>
      <c r="G91" s="78"/>
      <c r="H91" s="78"/>
      <c r="I91" s="78"/>
      <c r="J91" s="78"/>
    </row>
    <row r="92" spans="1:10" ht="25.5">
      <c r="A92" s="19" t="s">
        <v>66</v>
      </c>
      <c r="B92" s="36" t="s">
        <v>42</v>
      </c>
      <c r="C92" s="78"/>
      <c r="D92" s="78"/>
      <c r="E92" s="78"/>
      <c r="F92" s="78"/>
      <c r="G92" s="78"/>
      <c r="H92" s="78"/>
      <c r="I92" s="78"/>
      <c r="J92" s="78"/>
    </row>
    <row r="93" spans="1:10" ht="25.5">
      <c r="A93" s="19" t="s">
        <v>67</v>
      </c>
      <c r="B93" s="36" t="s">
        <v>42</v>
      </c>
      <c r="C93" s="78">
        <v>122.703</v>
      </c>
      <c r="D93" s="78">
        <v>596.04</v>
      </c>
      <c r="E93" s="78">
        <v>161.7</v>
      </c>
      <c r="F93" s="78">
        <v>179.74</v>
      </c>
      <c r="G93" s="78">
        <v>90.05</v>
      </c>
      <c r="H93" s="78">
        <v>107.76</v>
      </c>
      <c r="I93" s="78">
        <v>156.2</v>
      </c>
      <c r="J93" s="78">
        <v>235.19</v>
      </c>
    </row>
    <row r="94" spans="1:10" ht="15">
      <c r="A94" s="19" t="s">
        <v>68</v>
      </c>
      <c r="B94" s="4"/>
      <c r="C94" s="78"/>
      <c r="D94" s="78"/>
      <c r="E94" s="78"/>
      <c r="F94" s="78"/>
      <c r="G94" s="78"/>
      <c r="H94" s="78"/>
      <c r="I94" s="78"/>
      <c r="J94" s="78"/>
    </row>
    <row r="95" spans="1:10" ht="25.5">
      <c r="A95" s="20" t="s">
        <v>69</v>
      </c>
      <c r="B95" s="36" t="s">
        <v>42</v>
      </c>
      <c r="C95" s="78">
        <v>4.843</v>
      </c>
      <c r="D95" s="78">
        <v>132.47</v>
      </c>
      <c r="E95" s="78">
        <v>85.1</v>
      </c>
      <c r="F95" s="78">
        <v>93.05</v>
      </c>
      <c r="G95" s="78">
        <v>60.14</v>
      </c>
      <c r="H95" s="78">
        <v>72.55</v>
      </c>
      <c r="I95" s="78">
        <v>124.4</v>
      </c>
      <c r="J95" s="78">
        <v>192.26</v>
      </c>
    </row>
    <row r="96" spans="1:10" ht="25.5">
      <c r="A96" s="20" t="s">
        <v>70</v>
      </c>
      <c r="B96" s="36" t="s">
        <v>42</v>
      </c>
      <c r="C96" s="78">
        <v>106.029</v>
      </c>
      <c r="D96" s="78">
        <v>428.65</v>
      </c>
      <c r="E96" s="78">
        <v>62.8</v>
      </c>
      <c r="F96" s="78">
        <v>70.69</v>
      </c>
      <c r="G96" s="78">
        <v>17.3</v>
      </c>
      <c r="H96" s="78">
        <v>21.36</v>
      </c>
      <c r="I96" s="78">
        <v>21.2</v>
      </c>
      <c r="J96" s="78">
        <v>29.86</v>
      </c>
    </row>
    <row r="97" spans="1:10" ht="25.5">
      <c r="A97" s="20" t="s">
        <v>71</v>
      </c>
      <c r="B97" s="36" t="s">
        <v>42</v>
      </c>
      <c r="C97" s="78">
        <v>11.831</v>
      </c>
      <c r="D97" s="78">
        <v>34.92</v>
      </c>
      <c r="E97" s="78">
        <v>13.8</v>
      </c>
      <c r="F97" s="78">
        <v>16</v>
      </c>
      <c r="G97" s="78">
        <v>12.61</v>
      </c>
      <c r="H97" s="78">
        <v>13.85</v>
      </c>
      <c r="I97" s="78">
        <v>10.6</v>
      </c>
      <c r="J97" s="78">
        <v>13.07</v>
      </c>
    </row>
    <row r="98" spans="1:10" ht="25.5">
      <c r="A98" s="19" t="s">
        <v>72</v>
      </c>
      <c r="B98" s="36" t="s">
        <v>42</v>
      </c>
      <c r="C98" s="78">
        <v>1.263</v>
      </c>
      <c r="D98" s="78"/>
      <c r="E98" s="78"/>
      <c r="F98" s="78"/>
      <c r="G98" s="78"/>
      <c r="H98" s="78"/>
      <c r="I98" s="78"/>
      <c r="J98" s="78"/>
    </row>
    <row r="99" spans="1:10" ht="18.75" customHeight="1">
      <c r="A99" s="129" t="s">
        <v>73</v>
      </c>
      <c r="B99" s="129"/>
      <c r="C99" s="129"/>
      <c r="D99" s="129"/>
      <c r="E99" s="129"/>
      <c r="F99" s="129"/>
      <c r="G99" s="129"/>
      <c r="H99" s="129"/>
      <c r="I99" s="129"/>
      <c r="J99" s="129"/>
    </row>
    <row r="100" spans="1:10" ht="47.25">
      <c r="A100" s="21" t="s">
        <v>73</v>
      </c>
      <c r="B100" s="22" t="s">
        <v>74</v>
      </c>
      <c r="C100" s="82">
        <v>1380716</v>
      </c>
      <c r="D100" s="82">
        <f>C100*D101%*D102%</f>
        <v>1482971.82696</v>
      </c>
      <c r="E100" s="82">
        <f>D100*E101%*E102%</f>
        <v>1563953.9524866317</v>
      </c>
      <c r="F100" s="82">
        <f>D100*F101%*F102%</f>
        <v>1567085.9889851713</v>
      </c>
      <c r="G100" s="82">
        <f>E100*G101%*G102%</f>
        <v>1659072.0679229163</v>
      </c>
      <c r="H100" s="82">
        <f>F100*H101%*H102%</f>
        <v>1668907.401119483</v>
      </c>
      <c r="I100" s="82">
        <f>G100*I101%*I102%</f>
        <v>1763422.7237790641</v>
      </c>
      <c r="J100" s="82">
        <f>H100*J101%*J102%</f>
        <v>1780812.649086748</v>
      </c>
    </row>
    <row r="101" spans="1:10" ht="31.5">
      <c r="A101" s="23" t="s">
        <v>75</v>
      </c>
      <c r="B101" s="24" t="s">
        <v>43</v>
      </c>
      <c r="C101" s="82">
        <v>110.6</v>
      </c>
      <c r="D101" s="82">
        <v>102</v>
      </c>
      <c r="E101" s="82">
        <v>101.6</v>
      </c>
      <c r="F101" s="82">
        <v>102</v>
      </c>
      <c r="G101" s="82">
        <v>102.1</v>
      </c>
      <c r="H101" s="82">
        <v>102.5</v>
      </c>
      <c r="I101" s="82">
        <v>102.3</v>
      </c>
      <c r="J101" s="82">
        <v>102.7</v>
      </c>
    </row>
    <row r="102" spans="1:10" ht="31.5">
      <c r="A102" s="25" t="s">
        <v>76</v>
      </c>
      <c r="B102" s="26" t="s">
        <v>43</v>
      </c>
      <c r="C102" s="83">
        <v>102.7</v>
      </c>
      <c r="D102" s="83">
        <v>105.3</v>
      </c>
      <c r="E102" s="83">
        <v>103.8</v>
      </c>
      <c r="F102" s="83">
        <v>103.6</v>
      </c>
      <c r="G102" s="83">
        <v>103.9</v>
      </c>
      <c r="H102" s="83">
        <v>103.9</v>
      </c>
      <c r="I102" s="83">
        <v>103.9</v>
      </c>
      <c r="J102" s="83">
        <v>103.9</v>
      </c>
    </row>
    <row r="103" spans="1:10" ht="22.5" customHeight="1">
      <c r="A103" s="130" t="s">
        <v>106</v>
      </c>
      <c r="B103" s="129"/>
      <c r="C103" s="129"/>
      <c r="D103" s="129"/>
      <c r="E103" s="129"/>
      <c r="F103" s="129"/>
      <c r="G103" s="129"/>
      <c r="H103" s="129"/>
      <c r="I103" s="129"/>
      <c r="J103" s="131"/>
    </row>
    <row r="104" spans="1:10" ht="15.75">
      <c r="A104" s="125" t="s">
        <v>77</v>
      </c>
      <c r="B104" s="27" t="s">
        <v>78</v>
      </c>
      <c r="C104" s="84">
        <v>32193.7</v>
      </c>
      <c r="D104" s="84">
        <v>33996.5</v>
      </c>
      <c r="E104" s="84">
        <v>35560.4</v>
      </c>
      <c r="F104" s="84">
        <v>35662.4</v>
      </c>
      <c r="G104" s="84">
        <v>37480.6</v>
      </c>
      <c r="H104" s="84">
        <v>37802.1</v>
      </c>
      <c r="I104" s="85">
        <v>39504.6</v>
      </c>
      <c r="J104" s="84">
        <v>40070.2</v>
      </c>
    </row>
    <row r="105" spans="1:10" ht="31.5">
      <c r="A105" s="125"/>
      <c r="B105" s="28" t="s">
        <v>79</v>
      </c>
      <c r="C105" s="86">
        <v>111.6</v>
      </c>
      <c r="D105" s="86">
        <v>105.6</v>
      </c>
      <c r="E105" s="87">
        <v>104.6</v>
      </c>
      <c r="F105" s="87">
        <v>104.9</v>
      </c>
      <c r="G105" s="88">
        <v>105.4</v>
      </c>
      <c r="H105" s="87">
        <v>106</v>
      </c>
      <c r="I105" s="88">
        <v>105.4</v>
      </c>
      <c r="J105" s="87">
        <v>106</v>
      </c>
    </row>
    <row r="106" spans="1:10" ht="22.5" customHeight="1">
      <c r="A106" s="130" t="s">
        <v>105</v>
      </c>
      <c r="B106" s="129"/>
      <c r="C106" s="129"/>
      <c r="D106" s="129"/>
      <c r="E106" s="129"/>
      <c r="F106" s="129"/>
      <c r="G106" s="129"/>
      <c r="H106" s="129"/>
      <c r="I106" s="129"/>
      <c r="J106" s="131"/>
    </row>
    <row r="107" spans="1:10" ht="15">
      <c r="A107" s="126" t="s">
        <v>80</v>
      </c>
      <c r="B107" s="29" t="s">
        <v>81</v>
      </c>
      <c r="C107" s="89">
        <v>26.475</v>
      </c>
      <c r="D107" s="89">
        <v>26.504</v>
      </c>
      <c r="E107" s="89">
        <v>26.484</v>
      </c>
      <c r="F107" s="89">
        <v>26.489</v>
      </c>
      <c r="G107" s="89">
        <v>26.46</v>
      </c>
      <c r="H107" s="89">
        <v>26.478</v>
      </c>
      <c r="I107" s="89">
        <v>26.433</v>
      </c>
      <c r="J107" s="89">
        <v>26.47</v>
      </c>
    </row>
    <row r="108" spans="1:10" ht="15">
      <c r="A108" s="122"/>
      <c r="B108" s="30" t="s">
        <v>82</v>
      </c>
      <c r="C108" s="90">
        <v>100.06425277798776</v>
      </c>
      <c r="D108" s="90">
        <v>100.109537299339</v>
      </c>
      <c r="E108" s="90">
        <v>99.92453969212195</v>
      </c>
      <c r="F108" s="90">
        <v>99.94340476909146</v>
      </c>
      <c r="G108" s="90">
        <v>99.90937924784775</v>
      </c>
      <c r="H108" s="90">
        <v>99.95847332855148</v>
      </c>
      <c r="I108" s="90">
        <v>99.89795918367346</v>
      </c>
      <c r="J108" s="90">
        <v>99.96978623763123</v>
      </c>
    </row>
    <row r="109" spans="1:10" ht="15.75">
      <c r="A109" s="31" t="s">
        <v>83</v>
      </c>
      <c r="B109" s="30"/>
      <c r="C109" s="89"/>
      <c r="D109" s="89"/>
      <c r="E109" s="89"/>
      <c r="F109" s="89"/>
      <c r="G109" s="89"/>
      <c r="H109" s="89"/>
      <c r="I109" s="89"/>
      <c r="J109" s="89"/>
    </row>
    <row r="110" spans="1:10" ht="15">
      <c r="A110" s="126" t="s">
        <v>84</v>
      </c>
      <c r="B110" s="30" t="s">
        <v>81</v>
      </c>
      <c r="C110" s="89">
        <v>4.5537</v>
      </c>
      <c r="D110" s="89">
        <v>4.568</v>
      </c>
      <c r="E110" s="89">
        <v>4.523</v>
      </c>
      <c r="F110" s="89">
        <v>4.527</v>
      </c>
      <c r="G110" s="89">
        <v>4.475</v>
      </c>
      <c r="H110" s="89">
        <v>4.483</v>
      </c>
      <c r="I110" s="89">
        <v>4.413</v>
      </c>
      <c r="J110" s="89">
        <v>4.429</v>
      </c>
    </row>
    <row r="111" spans="1:10" ht="25.5">
      <c r="A111" s="122"/>
      <c r="B111" s="30" t="s">
        <v>85</v>
      </c>
      <c r="C111" s="90">
        <v>17.2</v>
      </c>
      <c r="D111" s="90">
        <v>17.23513431934802</v>
      </c>
      <c r="E111" s="90">
        <v>17.078235916024767</v>
      </c>
      <c r="F111" s="90">
        <v>17.0901128770433</v>
      </c>
      <c r="G111" s="90">
        <v>16.912320483749053</v>
      </c>
      <c r="H111" s="90">
        <v>16.931037087393307</v>
      </c>
      <c r="I111" s="90">
        <v>16.695040290545908</v>
      </c>
      <c r="J111" s="90">
        <v>16.73214960332452</v>
      </c>
    </row>
    <row r="112" spans="1:10" ht="15">
      <c r="A112" s="126" t="s">
        <v>86</v>
      </c>
      <c r="B112" s="30" t="s">
        <v>81</v>
      </c>
      <c r="C112" s="89">
        <v>13.425472500000001</v>
      </c>
      <c r="D112" s="89">
        <v>13.566</v>
      </c>
      <c r="E112" s="89">
        <v>13.713</v>
      </c>
      <c r="F112" s="89">
        <v>13.72</v>
      </c>
      <c r="G112" s="89">
        <v>13.865</v>
      </c>
      <c r="H112" s="89">
        <v>13.88</v>
      </c>
      <c r="I112" s="89">
        <v>14.024</v>
      </c>
      <c r="J112" s="89">
        <v>14.052</v>
      </c>
    </row>
    <row r="113" spans="1:10" ht="25.5">
      <c r="A113" s="122"/>
      <c r="B113" s="30" t="s">
        <v>87</v>
      </c>
      <c r="C113" s="90">
        <v>50.71</v>
      </c>
      <c r="D113" s="90">
        <v>51.18472683368548</v>
      </c>
      <c r="E113" s="90">
        <v>51.77843226098776</v>
      </c>
      <c r="F113" s="90">
        <v>51.79508475216128</v>
      </c>
      <c r="G113" s="90">
        <v>52.39984882842026</v>
      </c>
      <c r="H113" s="90">
        <v>52.42087770979681</v>
      </c>
      <c r="I113" s="90">
        <v>53.0548935043317</v>
      </c>
      <c r="J113" s="90">
        <v>53.08651303362297</v>
      </c>
    </row>
    <row r="114" spans="1:10" ht="15">
      <c r="A114" s="127" t="s">
        <v>88</v>
      </c>
      <c r="B114" s="30" t="s">
        <v>81</v>
      </c>
      <c r="C114" s="89">
        <v>8.4958275</v>
      </c>
      <c r="D114" s="89">
        <v>8.37</v>
      </c>
      <c r="E114" s="89">
        <v>8.248</v>
      </c>
      <c r="F114" s="89">
        <v>8.242</v>
      </c>
      <c r="G114" s="89">
        <v>8.12</v>
      </c>
      <c r="H114" s="89">
        <v>8.115</v>
      </c>
      <c r="I114" s="89">
        <v>7.996</v>
      </c>
      <c r="J114" s="89">
        <v>7.989</v>
      </c>
    </row>
    <row r="115" spans="1:10" ht="25.5">
      <c r="A115" s="128"/>
      <c r="B115" s="30" t="s">
        <v>89</v>
      </c>
      <c r="C115" s="90">
        <v>32.09</v>
      </c>
      <c r="D115" s="90">
        <v>31.580138846966495</v>
      </c>
      <c r="E115" s="90">
        <v>31.14333182298746</v>
      </c>
      <c r="F115" s="90">
        <v>31.114802370795424</v>
      </c>
      <c r="G115" s="90">
        <v>30.687830687830687</v>
      </c>
      <c r="H115" s="90">
        <v>30.648085202809877</v>
      </c>
      <c r="I115" s="90">
        <v>30.25006620512239</v>
      </c>
      <c r="J115" s="90">
        <v>30.181337363052513</v>
      </c>
    </row>
    <row r="116" spans="1:10" ht="15">
      <c r="A116" s="126" t="s">
        <v>90</v>
      </c>
      <c r="B116" s="30" t="s">
        <v>81</v>
      </c>
      <c r="C116" s="89">
        <v>0.221</v>
      </c>
      <c r="D116" s="89">
        <v>0.22</v>
      </c>
      <c r="E116" s="89">
        <v>0.218</v>
      </c>
      <c r="F116" s="89">
        <v>0.219</v>
      </c>
      <c r="G116" s="89">
        <v>0.216</v>
      </c>
      <c r="H116" s="89">
        <v>0.218</v>
      </c>
      <c r="I116" s="89">
        <v>0.214</v>
      </c>
      <c r="J116" s="89">
        <v>0.217</v>
      </c>
    </row>
    <row r="117" spans="1:10" ht="15">
      <c r="A117" s="122"/>
      <c r="B117" s="30" t="s">
        <v>82</v>
      </c>
      <c r="C117" s="90">
        <v>88.04780876494024</v>
      </c>
      <c r="D117" s="90">
        <v>99.5475113122172</v>
      </c>
      <c r="E117" s="90">
        <v>99.09090909090908</v>
      </c>
      <c r="F117" s="90">
        <v>99.54545454545455</v>
      </c>
      <c r="G117" s="90">
        <v>99.08256880733944</v>
      </c>
      <c r="H117" s="90">
        <v>99.54337899543378</v>
      </c>
      <c r="I117" s="90">
        <v>99.07407407407408</v>
      </c>
      <c r="J117" s="90">
        <v>99.54128440366972</v>
      </c>
    </row>
    <row r="118" spans="1:10" ht="15.75">
      <c r="A118" s="31" t="s">
        <v>91</v>
      </c>
      <c r="B118" s="30" t="s">
        <v>92</v>
      </c>
      <c r="C118" s="90">
        <v>8.347497639282341</v>
      </c>
      <c r="D118" s="90">
        <v>8.300633866586177</v>
      </c>
      <c r="E118" s="90">
        <v>8.23138498716206</v>
      </c>
      <c r="F118" s="90">
        <v>8.2675827702065</v>
      </c>
      <c r="G118" s="90">
        <v>8.163265306122447</v>
      </c>
      <c r="H118" s="90">
        <v>8.23325024548682</v>
      </c>
      <c r="I118" s="90">
        <v>8.095940680210342</v>
      </c>
      <c r="J118" s="90">
        <v>8.19795995466566</v>
      </c>
    </row>
    <row r="119" spans="1:10" ht="15">
      <c r="A119" s="126" t="s">
        <v>93</v>
      </c>
      <c r="B119" s="30" t="s">
        <v>94</v>
      </c>
      <c r="C119" s="89">
        <v>0.374</v>
      </c>
      <c r="D119" s="89">
        <v>0.415</v>
      </c>
      <c r="E119" s="89">
        <v>0.419</v>
      </c>
      <c r="F119" s="89">
        <v>0.414</v>
      </c>
      <c r="G119" s="89">
        <v>0.422</v>
      </c>
      <c r="H119" s="89">
        <v>0.412</v>
      </c>
      <c r="I119" s="89">
        <v>0.424</v>
      </c>
      <c r="J119" s="89">
        <v>0.411</v>
      </c>
    </row>
    <row r="120" spans="1:10" ht="15">
      <c r="A120" s="122"/>
      <c r="B120" s="30" t="s">
        <v>82</v>
      </c>
      <c r="C120" s="90">
        <v>81.30434782608695</v>
      </c>
      <c r="D120" s="90">
        <v>110.96256684491979</v>
      </c>
      <c r="E120" s="90">
        <v>100.96385542168676</v>
      </c>
      <c r="F120" s="90">
        <v>99.75903614457832</v>
      </c>
      <c r="G120" s="90">
        <v>100.71599045346062</v>
      </c>
      <c r="H120" s="90">
        <v>99.51690821256038</v>
      </c>
      <c r="I120" s="90">
        <v>100.4739336492891</v>
      </c>
      <c r="J120" s="90">
        <v>99.75728155339806</v>
      </c>
    </row>
    <row r="121" spans="1:10" ht="15.75">
      <c r="A121" s="32" t="s">
        <v>95</v>
      </c>
      <c r="B121" s="33" t="s">
        <v>92</v>
      </c>
      <c r="C121" s="90">
        <v>14.126534466477809</v>
      </c>
      <c r="D121" s="90">
        <v>15.658013884696647</v>
      </c>
      <c r="E121" s="90">
        <v>15.820872979912398</v>
      </c>
      <c r="F121" s="90">
        <v>15.629129072445163</v>
      </c>
      <c r="G121" s="90">
        <v>15.948601662887377</v>
      </c>
      <c r="H121" s="90">
        <v>15.560087619910867</v>
      </c>
      <c r="I121" s="90">
        <v>16.040555366398063</v>
      </c>
      <c r="J121" s="90">
        <v>15.527011711371363</v>
      </c>
    </row>
    <row r="122" spans="1:10" ht="15">
      <c r="A122" s="121" t="s">
        <v>96</v>
      </c>
      <c r="B122" s="33" t="s">
        <v>94</v>
      </c>
      <c r="C122" s="89">
        <v>-0.153</v>
      </c>
      <c r="D122" s="89">
        <v>-0.19499999999999998</v>
      </c>
      <c r="E122" s="89">
        <v>-0.20099999999999998</v>
      </c>
      <c r="F122" s="89">
        <v>-0.19499999999999998</v>
      </c>
      <c r="G122" s="89">
        <v>-0.206</v>
      </c>
      <c r="H122" s="89">
        <v>-0.19399999999999998</v>
      </c>
      <c r="I122" s="89">
        <v>-0.21</v>
      </c>
      <c r="J122" s="89">
        <v>-0.19399999999999998</v>
      </c>
    </row>
    <row r="123" spans="1:10" ht="15">
      <c r="A123" s="122"/>
      <c r="B123" s="33" t="s">
        <v>82</v>
      </c>
      <c r="C123" s="90">
        <v>73.20574162679426</v>
      </c>
      <c r="D123" s="90">
        <v>127.45098039215685</v>
      </c>
      <c r="E123" s="90">
        <v>103.0769230769231</v>
      </c>
      <c r="F123" s="90">
        <v>100</v>
      </c>
      <c r="G123" s="90">
        <v>102.48756218905473</v>
      </c>
      <c r="H123" s="90">
        <v>99.48717948717949</v>
      </c>
      <c r="I123" s="90">
        <v>101.94174757281553</v>
      </c>
      <c r="J123" s="90">
        <v>100</v>
      </c>
    </row>
    <row r="124" spans="1:10" ht="15.75">
      <c r="A124" s="32" t="s">
        <v>97</v>
      </c>
      <c r="B124" s="33" t="s">
        <v>92</v>
      </c>
      <c r="C124" s="90">
        <v>-5.779036827195467</v>
      </c>
      <c r="D124" s="90">
        <v>-7.357380018110472</v>
      </c>
      <c r="E124" s="90">
        <v>-7.589487992750338</v>
      </c>
      <c r="F124" s="90">
        <v>-7.361546302238664</v>
      </c>
      <c r="G124" s="90">
        <v>-7.785336356764928</v>
      </c>
      <c r="H124" s="90">
        <v>-7.326837374424049</v>
      </c>
      <c r="I124" s="90">
        <v>-7.9446146861877205</v>
      </c>
      <c r="J124" s="90">
        <v>-7.329051756705704</v>
      </c>
    </row>
    <row r="125" spans="1:10" ht="15">
      <c r="A125" s="123" t="s">
        <v>98</v>
      </c>
      <c r="B125" s="34" t="s">
        <v>99</v>
      </c>
      <c r="C125" s="89">
        <v>0.227</v>
      </c>
      <c r="D125" s="89">
        <v>0.178</v>
      </c>
      <c r="E125" s="89">
        <v>0.179</v>
      </c>
      <c r="F125" s="89">
        <v>0.182</v>
      </c>
      <c r="G125" s="89">
        <v>0.18</v>
      </c>
      <c r="H125" s="89">
        <v>0.185</v>
      </c>
      <c r="I125" s="89">
        <v>0.181</v>
      </c>
      <c r="J125" s="89">
        <v>0.188</v>
      </c>
    </row>
    <row r="126" spans="1:10" ht="15">
      <c r="A126" s="122"/>
      <c r="B126" s="33" t="s">
        <v>82</v>
      </c>
      <c r="C126" s="90">
        <v>134.31952662721892</v>
      </c>
      <c r="D126" s="90">
        <v>78.41409691629956</v>
      </c>
      <c r="E126" s="90">
        <v>100.56179775280899</v>
      </c>
      <c r="F126" s="90">
        <v>102.24719101123596</v>
      </c>
      <c r="G126" s="90">
        <v>100.5586592178771</v>
      </c>
      <c r="H126" s="90">
        <v>101.64835164835165</v>
      </c>
      <c r="I126" s="90">
        <v>100.55555555555556</v>
      </c>
      <c r="J126" s="90">
        <v>101.62162162162163</v>
      </c>
    </row>
    <row r="127" spans="1:10" ht="15.75">
      <c r="A127" s="32" t="s">
        <v>100</v>
      </c>
      <c r="B127" s="33" t="s">
        <v>101</v>
      </c>
      <c r="C127" s="90">
        <v>8.574126534466478</v>
      </c>
      <c r="D127" s="90">
        <v>6.715967401146996</v>
      </c>
      <c r="E127" s="90">
        <v>6.758797764688112</v>
      </c>
      <c r="F127" s="90">
        <v>6.870776548756087</v>
      </c>
      <c r="G127" s="90">
        <v>6.802721088435374</v>
      </c>
      <c r="H127" s="90">
        <v>6.9869325477755115</v>
      </c>
      <c r="I127" s="90">
        <v>6.847501229523701</v>
      </c>
      <c r="J127" s="90">
        <v>7.102380052890065</v>
      </c>
    </row>
    <row r="128" spans="1:10" ht="21" customHeight="1">
      <c r="A128" s="130" t="s">
        <v>108</v>
      </c>
      <c r="B128" s="129"/>
      <c r="C128" s="129"/>
      <c r="D128" s="129"/>
      <c r="E128" s="129"/>
      <c r="F128" s="129"/>
      <c r="G128" s="129"/>
      <c r="H128" s="129"/>
      <c r="I128" s="129"/>
      <c r="J128" s="131"/>
    </row>
    <row r="129" spans="1:10" ht="15">
      <c r="A129" s="37" t="s">
        <v>109</v>
      </c>
      <c r="B129" s="38" t="s">
        <v>110</v>
      </c>
      <c r="C129" s="91">
        <f aca="true" t="shared" si="1" ref="C129:J129">C133+C135+C137</f>
        <v>14209</v>
      </c>
      <c r="D129" s="91">
        <f t="shared" si="1"/>
        <v>14223.208999999999</v>
      </c>
      <c r="E129" s="91">
        <f t="shared" si="1"/>
        <v>14230</v>
      </c>
      <c r="F129" s="91">
        <f t="shared" si="1"/>
        <v>14244</v>
      </c>
      <c r="G129" s="91">
        <f t="shared" si="1"/>
        <v>14237</v>
      </c>
      <c r="H129" s="91">
        <f t="shared" si="1"/>
        <v>14268</v>
      </c>
      <c r="I129" s="91">
        <f t="shared" si="1"/>
        <v>14248</v>
      </c>
      <c r="J129" s="91">
        <f t="shared" si="1"/>
        <v>14305</v>
      </c>
    </row>
    <row r="130" spans="1:10" ht="15">
      <c r="A130" s="37"/>
      <c r="B130" s="38" t="s">
        <v>111</v>
      </c>
      <c r="C130" s="92">
        <v>99.63536918869644</v>
      </c>
      <c r="D130" s="92">
        <v>100.1</v>
      </c>
      <c r="E130" s="92">
        <v>100.04774590600476</v>
      </c>
      <c r="F130" s="92">
        <v>100.146176576608</v>
      </c>
      <c r="G130" s="92">
        <v>100.04919184820803</v>
      </c>
      <c r="H130" s="92">
        <v>100.16849199663017</v>
      </c>
      <c r="I130" s="92">
        <v>100.07726346842733</v>
      </c>
      <c r="J130" s="92">
        <v>100.25932155873282</v>
      </c>
    </row>
    <row r="131" spans="1:10" ht="15">
      <c r="A131" s="39" t="s">
        <v>112</v>
      </c>
      <c r="B131" s="38"/>
      <c r="C131" s="91">
        <f aca="true" t="shared" si="2" ref="C131:J131">C139+C180+C182</f>
        <v>14209</v>
      </c>
      <c r="D131" s="91">
        <f t="shared" si="2"/>
        <v>14223.208999999999</v>
      </c>
      <c r="E131" s="91">
        <f t="shared" si="2"/>
        <v>14230</v>
      </c>
      <c r="F131" s="91">
        <f t="shared" si="2"/>
        <v>14244</v>
      </c>
      <c r="G131" s="91">
        <f t="shared" si="2"/>
        <v>14237</v>
      </c>
      <c r="H131" s="91">
        <f t="shared" si="2"/>
        <v>14268</v>
      </c>
      <c r="I131" s="91">
        <f t="shared" si="2"/>
        <v>14248</v>
      </c>
      <c r="J131" s="91">
        <f t="shared" si="2"/>
        <v>14305</v>
      </c>
    </row>
    <row r="132" spans="1:10" ht="15">
      <c r="A132" s="40" t="s">
        <v>113</v>
      </c>
      <c r="B132" s="38"/>
      <c r="C132" s="92">
        <v>99.63536918869644</v>
      </c>
      <c r="D132" s="92">
        <v>100.1</v>
      </c>
      <c r="E132" s="92">
        <v>100.04774590600476</v>
      </c>
      <c r="F132" s="92">
        <v>100.146176576608</v>
      </c>
      <c r="G132" s="92">
        <v>100.04919184820803</v>
      </c>
      <c r="H132" s="92">
        <v>100.16849199663017</v>
      </c>
      <c r="I132" s="92">
        <v>100.07726346842733</v>
      </c>
      <c r="J132" s="92">
        <v>100.25932155873282</v>
      </c>
    </row>
    <row r="133" spans="1:10" ht="15">
      <c r="A133" s="39" t="s">
        <v>114</v>
      </c>
      <c r="B133" s="38" t="s">
        <v>110</v>
      </c>
      <c r="C133" s="93">
        <v>13343</v>
      </c>
      <c r="D133" s="93">
        <v>13566</v>
      </c>
      <c r="E133" s="91">
        <v>13650</v>
      </c>
      <c r="F133" s="91">
        <v>13673</v>
      </c>
      <c r="G133" s="91">
        <v>13740</v>
      </c>
      <c r="H133" s="91">
        <v>13785</v>
      </c>
      <c r="I133" s="91">
        <v>13823</v>
      </c>
      <c r="J133" s="91">
        <v>13889</v>
      </c>
    </row>
    <row r="134" spans="1:10" ht="15">
      <c r="A134" s="39"/>
      <c r="B134" s="38" t="s">
        <v>111</v>
      </c>
      <c r="C134" s="92">
        <v>100.8922495274102</v>
      </c>
      <c r="D134" s="92">
        <v>101.67128831597093</v>
      </c>
      <c r="E134" s="92">
        <v>100.61919504643964</v>
      </c>
      <c r="F134" s="92">
        <v>100.78873654725047</v>
      </c>
      <c r="G134" s="92">
        <v>100.65934065934066</v>
      </c>
      <c r="H134" s="92">
        <v>100.81913259708915</v>
      </c>
      <c r="I134" s="92">
        <v>100.60407569141194</v>
      </c>
      <c r="J134" s="92">
        <v>100.7544432354008</v>
      </c>
    </row>
    <row r="135" spans="1:10" ht="15">
      <c r="A135" s="39" t="s">
        <v>115</v>
      </c>
      <c r="B135" s="38" t="s">
        <v>110</v>
      </c>
      <c r="C135" s="93">
        <v>14</v>
      </c>
      <c r="D135" s="93">
        <v>15</v>
      </c>
      <c r="E135" s="93">
        <v>15</v>
      </c>
      <c r="F135" s="93">
        <v>16</v>
      </c>
      <c r="G135" s="93">
        <v>15</v>
      </c>
      <c r="H135" s="93">
        <v>16</v>
      </c>
      <c r="I135" s="93">
        <v>15</v>
      </c>
      <c r="J135" s="93">
        <v>16</v>
      </c>
    </row>
    <row r="136" spans="1:10" ht="15">
      <c r="A136" s="39"/>
      <c r="B136" s="38" t="s">
        <v>111</v>
      </c>
      <c r="C136" s="92">
        <v>100</v>
      </c>
      <c r="D136" s="92">
        <v>107.14285714285714</v>
      </c>
      <c r="E136" s="92">
        <v>100</v>
      </c>
      <c r="F136" s="92">
        <v>106.66666666666667</v>
      </c>
      <c r="G136" s="92">
        <v>100</v>
      </c>
      <c r="H136" s="92">
        <v>100</v>
      </c>
      <c r="I136" s="92">
        <v>100</v>
      </c>
      <c r="J136" s="92">
        <v>100</v>
      </c>
    </row>
    <row r="137" spans="1:10" ht="25.5">
      <c r="A137" s="39" t="s">
        <v>116</v>
      </c>
      <c r="B137" s="38" t="s">
        <v>110</v>
      </c>
      <c r="C137" s="91">
        <v>852</v>
      </c>
      <c r="D137" s="91">
        <v>642.2089999999989</v>
      </c>
      <c r="E137" s="91">
        <v>565</v>
      </c>
      <c r="F137" s="91">
        <v>555</v>
      </c>
      <c r="G137" s="91">
        <v>482</v>
      </c>
      <c r="H137" s="91">
        <v>467</v>
      </c>
      <c r="I137" s="91">
        <v>410</v>
      </c>
      <c r="J137" s="91">
        <v>400</v>
      </c>
    </row>
    <row r="138" spans="1:10" ht="15">
      <c r="A138" s="39"/>
      <c r="B138" s="38" t="s">
        <v>111</v>
      </c>
      <c r="C138" s="92">
        <v>83.36594911937377</v>
      </c>
      <c r="D138" s="92">
        <v>75.37664319248813</v>
      </c>
      <c r="E138" s="92">
        <v>87.97758985003338</v>
      </c>
      <c r="F138" s="92">
        <v>86.420464365962</v>
      </c>
      <c r="G138" s="92">
        <v>85.30973451327434</v>
      </c>
      <c r="H138" s="92">
        <v>84.14414414414414</v>
      </c>
      <c r="I138" s="92">
        <v>85.06224066390041</v>
      </c>
      <c r="J138" s="92">
        <v>85.65310492505354</v>
      </c>
    </row>
    <row r="139" spans="1:10" ht="15">
      <c r="A139" s="37" t="s">
        <v>117</v>
      </c>
      <c r="B139" s="38" t="s">
        <v>110</v>
      </c>
      <c r="C139" s="91">
        <f aca="true" t="shared" si="3" ref="C139:J139">C142+C144+C146+C148+C150+C152+C154+C156+C158+C160+C162+C164+C166+C168+C170+C172+C174+C176+C178</f>
        <v>11699</v>
      </c>
      <c r="D139" s="91">
        <f t="shared" si="3"/>
        <v>11722</v>
      </c>
      <c r="E139" s="91">
        <f t="shared" si="3"/>
        <v>11734</v>
      </c>
      <c r="F139" s="91">
        <f t="shared" si="3"/>
        <v>11744</v>
      </c>
      <c r="G139" s="91">
        <f t="shared" si="3"/>
        <v>11750</v>
      </c>
      <c r="H139" s="91">
        <f t="shared" si="3"/>
        <v>11781</v>
      </c>
      <c r="I139" s="91">
        <f t="shared" si="3"/>
        <v>11769</v>
      </c>
      <c r="J139" s="91">
        <f t="shared" si="3"/>
        <v>11828</v>
      </c>
    </row>
    <row r="140" spans="1:10" ht="15">
      <c r="A140" s="37"/>
      <c r="B140" s="38" t="s">
        <v>111</v>
      </c>
      <c r="C140" s="92">
        <v>99.87194809629503</v>
      </c>
      <c r="D140" s="92">
        <v>100.19659799982905</v>
      </c>
      <c r="E140" s="92">
        <v>100.10237160894044</v>
      </c>
      <c r="F140" s="92">
        <v>100.1876812830575</v>
      </c>
      <c r="G140" s="92">
        <v>100.13635588886996</v>
      </c>
      <c r="H140" s="92">
        <v>100.3150544959128</v>
      </c>
      <c r="I140" s="92">
        <v>100.16170212765958</v>
      </c>
      <c r="J140" s="92">
        <v>100.39894745777099</v>
      </c>
    </row>
    <row r="141" spans="1:10" ht="15">
      <c r="A141" s="41" t="s">
        <v>118</v>
      </c>
      <c r="B141" s="38"/>
      <c r="C141" s="94"/>
      <c r="D141" s="94"/>
      <c r="E141" s="94"/>
      <c r="F141" s="94"/>
      <c r="G141" s="94"/>
      <c r="H141" s="94"/>
      <c r="I141" s="94"/>
      <c r="J141" s="94"/>
    </row>
    <row r="142" spans="1:10" ht="15">
      <c r="A142" s="39" t="s">
        <v>119</v>
      </c>
      <c r="B142" s="38" t="s">
        <v>110</v>
      </c>
      <c r="C142" s="93">
        <v>24</v>
      </c>
      <c r="D142" s="93">
        <v>20</v>
      </c>
      <c r="E142" s="93">
        <v>20</v>
      </c>
      <c r="F142" s="93">
        <v>21</v>
      </c>
      <c r="G142" s="93">
        <v>22</v>
      </c>
      <c r="H142" s="93">
        <v>24</v>
      </c>
      <c r="I142" s="93">
        <v>25</v>
      </c>
      <c r="J142" s="93">
        <v>26</v>
      </c>
    </row>
    <row r="143" spans="1:10" ht="15">
      <c r="A143" s="42"/>
      <c r="B143" s="38" t="s">
        <v>111</v>
      </c>
      <c r="C143" s="92">
        <v>92.3076923076923</v>
      </c>
      <c r="D143" s="92">
        <v>83.33333333333334</v>
      </c>
      <c r="E143" s="92">
        <v>100</v>
      </c>
      <c r="F143" s="92">
        <v>105</v>
      </c>
      <c r="G143" s="92">
        <v>110.00000000000001</v>
      </c>
      <c r="H143" s="92">
        <v>114.28571428571428</v>
      </c>
      <c r="I143" s="92">
        <v>113.63636363636364</v>
      </c>
      <c r="J143" s="92">
        <v>108.33333333333333</v>
      </c>
    </row>
    <row r="144" spans="1:10" ht="15">
      <c r="A144" s="43" t="s">
        <v>120</v>
      </c>
      <c r="B144" s="38" t="s">
        <v>110</v>
      </c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</row>
    <row r="145" spans="1:10" ht="15">
      <c r="A145" s="44"/>
      <c r="B145" s="38" t="s">
        <v>111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</row>
    <row r="146" spans="1:10" ht="15">
      <c r="A146" s="43" t="s">
        <v>121</v>
      </c>
      <c r="B146" s="38" t="s">
        <v>110</v>
      </c>
      <c r="C146" s="93">
        <v>850</v>
      </c>
      <c r="D146" s="93">
        <v>837</v>
      </c>
      <c r="E146" s="93">
        <v>845</v>
      </c>
      <c r="F146" s="93">
        <v>851</v>
      </c>
      <c r="G146" s="93">
        <v>853</v>
      </c>
      <c r="H146" s="93">
        <v>859</v>
      </c>
      <c r="I146" s="93">
        <v>855</v>
      </c>
      <c r="J146" s="93">
        <v>865</v>
      </c>
    </row>
    <row r="147" spans="1:10" ht="15">
      <c r="A147" s="44"/>
      <c r="B147" s="38" t="s">
        <v>111</v>
      </c>
      <c r="C147" s="92">
        <v>99.41520467836257</v>
      </c>
      <c r="D147" s="92">
        <v>98.47058823529412</v>
      </c>
      <c r="E147" s="92">
        <v>100.9557945041816</v>
      </c>
      <c r="F147" s="92">
        <v>101.67264038231781</v>
      </c>
      <c r="G147" s="92">
        <v>100.94674556213018</v>
      </c>
      <c r="H147" s="92">
        <v>100.9400705052879</v>
      </c>
      <c r="I147" s="92">
        <v>100.23446658851114</v>
      </c>
      <c r="J147" s="92">
        <v>100.69848661233993</v>
      </c>
    </row>
    <row r="148" spans="1:10" ht="25.5">
      <c r="A148" s="43" t="s">
        <v>122</v>
      </c>
      <c r="B148" s="38" t="s">
        <v>110</v>
      </c>
      <c r="C148" s="93">
        <v>113</v>
      </c>
      <c r="D148" s="93">
        <v>109</v>
      </c>
      <c r="E148" s="93">
        <v>110</v>
      </c>
      <c r="F148" s="93">
        <v>112</v>
      </c>
      <c r="G148" s="93">
        <v>113</v>
      </c>
      <c r="H148" s="93">
        <v>114</v>
      </c>
      <c r="I148" s="93">
        <v>115</v>
      </c>
      <c r="J148" s="93">
        <v>116</v>
      </c>
    </row>
    <row r="149" spans="1:10" ht="15">
      <c r="A149" s="44"/>
      <c r="B149" s="38" t="s">
        <v>111</v>
      </c>
      <c r="C149" s="92">
        <v>98.26086956521739</v>
      </c>
      <c r="D149" s="92">
        <v>96.46017699115043</v>
      </c>
      <c r="E149" s="92">
        <v>100.91743119266054</v>
      </c>
      <c r="F149" s="92">
        <v>102.75229357798166</v>
      </c>
      <c r="G149" s="92">
        <v>102.72727272727273</v>
      </c>
      <c r="H149" s="92">
        <v>101.78571428571428</v>
      </c>
      <c r="I149" s="92">
        <v>101.76991150442478</v>
      </c>
      <c r="J149" s="92">
        <v>101.75438596491229</v>
      </c>
    </row>
    <row r="150" spans="1:10" ht="51">
      <c r="A150" s="45" t="s">
        <v>123</v>
      </c>
      <c r="B150" s="38" t="s">
        <v>110</v>
      </c>
      <c r="C150" s="93">
        <v>144</v>
      </c>
      <c r="D150" s="93">
        <v>153</v>
      </c>
      <c r="E150" s="93">
        <v>156</v>
      </c>
      <c r="F150" s="93">
        <v>160</v>
      </c>
      <c r="G150" s="93">
        <v>162</v>
      </c>
      <c r="H150" s="93">
        <v>169</v>
      </c>
      <c r="I150" s="93">
        <v>171</v>
      </c>
      <c r="J150" s="93">
        <v>179</v>
      </c>
    </row>
    <row r="151" spans="1:10" ht="15">
      <c r="A151" s="44"/>
      <c r="B151" s="38" t="s">
        <v>111</v>
      </c>
      <c r="C151" s="92">
        <v>84.70588235294117</v>
      </c>
      <c r="D151" s="92">
        <v>106.25</v>
      </c>
      <c r="E151" s="92">
        <v>101.96078431372548</v>
      </c>
      <c r="F151" s="92">
        <v>104.57516339869282</v>
      </c>
      <c r="G151" s="92">
        <v>103.84615384615385</v>
      </c>
      <c r="H151" s="92">
        <v>105.62499999999999</v>
      </c>
      <c r="I151" s="92">
        <v>105.55555555555556</v>
      </c>
      <c r="J151" s="92">
        <v>105.91715976331362</v>
      </c>
    </row>
    <row r="152" spans="1:10" ht="15">
      <c r="A152" s="43" t="s">
        <v>124</v>
      </c>
      <c r="B152" s="38" t="s">
        <v>110</v>
      </c>
      <c r="C152" s="93">
        <v>65</v>
      </c>
      <c r="D152" s="93">
        <v>56</v>
      </c>
      <c r="E152" s="93">
        <v>59</v>
      </c>
      <c r="F152" s="93">
        <v>63</v>
      </c>
      <c r="G152" s="93">
        <v>64</v>
      </c>
      <c r="H152" s="93">
        <v>70</v>
      </c>
      <c r="I152" s="93">
        <v>71</v>
      </c>
      <c r="J152" s="93">
        <v>76</v>
      </c>
    </row>
    <row r="153" spans="1:10" ht="15">
      <c r="A153" s="44"/>
      <c r="B153" s="38" t="s">
        <v>111</v>
      </c>
      <c r="C153" s="92">
        <v>92.85714285714286</v>
      </c>
      <c r="D153" s="92">
        <v>86.15384615384616</v>
      </c>
      <c r="E153" s="92">
        <v>105.35714285714286</v>
      </c>
      <c r="F153" s="92">
        <v>112.5</v>
      </c>
      <c r="G153" s="92">
        <v>108.47457627118644</v>
      </c>
      <c r="H153" s="92">
        <v>111.11111111111111</v>
      </c>
      <c r="I153" s="92">
        <v>110.9375</v>
      </c>
      <c r="J153" s="92">
        <v>108.57142857142857</v>
      </c>
    </row>
    <row r="154" spans="1:10" ht="25.5">
      <c r="A154" s="46" t="s">
        <v>125</v>
      </c>
      <c r="B154" s="38"/>
      <c r="C154" s="93">
        <v>949</v>
      </c>
      <c r="D154" s="93">
        <v>965</v>
      </c>
      <c r="E154" s="93">
        <v>967</v>
      </c>
      <c r="F154" s="93">
        <v>980</v>
      </c>
      <c r="G154" s="93">
        <v>982</v>
      </c>
      <c r="H154" s="93">
        <v>996</v>
      </c>
      <c r="I154" s="93">
        <v>998</v>
      </c>
      <c r="J154" s="93">
        <v>1035</v>
      </c>
    </row>
    <row r="155" spans="1:10" ht="15">
      <c r="A155" s="44"/>
      <c r="B155" s="38"/>
      <c r="C155" s="92">
        <v>99.06054279749478</v>
      </c>
      <c r="D155" s="92">
        <v>101.68598524762909</v>
      </c>
      <c r="E155" s="92">
        <v>100.20725388601038</v>
      </c>
      <c r="F155" s="92">
        <v>101.55440414507773</v>
      </c>
      <c r="G155" s="92">
        <v>101.5511892450879</v>
      </c>
      <c r="H155" s="92">
        <v>101.63265306122449</v>
      </c>
      <c r="I155" s="92">
        <v>101.62932790224033</v>
      </c>
      <c r="J155" s="92">
        <v>103.91566265060241</v>
      </c>
    </row>
    <row r="156" spans="1:10" ht="15">
      <c r="A156" s="43" t="s">
        <v>126</v>
      </c>
      <c r="B156" s="38" t="s">
        <v>110</v>
      </c>
      <c r="C156" s="93">
        <v>3768</v>
      </c>
      <c r="D156" s="93">
        <v>3790</v>
      </c>
      <c r="E156" s="93">
        <v>3769</v>
      </c>
      <c r="F156" s="93">
        <v>3775</v>
      </c>
      <c r="G156" s="93">
        <v>3776</v>
      </c>
      <c r="H156" s="93">
        <v>3782</v>
      </c>
      <c r="I156" s="93">
        <v>3783</v>
      </c>
      <c r="J156" s="93">
        <v>3790</v>
      </c>
    </row>
    <row r="157" spans="1:10" ht="15">
      <c r="A157" s="44"/>
      <c r="B157" s="38" t="s">
        <v>111</v>
      </c>
      <c r="C157" s="92">
        <v>99.68253968253968</v>
      </c>
      <c r="D157" s="92">
        <v>100.58386411889597</v>
      </c>
      <c r="E157" s="92">
        <v>99.44591029023748</v>
      </c>
      <c r="F157" s="92">
        <v>99.6042216358839</v>
      </c>
      <c r="G157" s="92">
        <v>100.18572565667286</v>
      </c>
      <c r="H157" s="92">
        <v>100.18543046357615</v>
      </c>
      <c r="I157" s="92">
        <v>100.18538135593221</v>
      </c>
      <c r="J157" s="92">
        <v>100.21152829190905</v>
      </c>
    </row>
    <row r="158" spans="1:10" ht="15">
      <c r="A158" s="43" t="s">
        <v>127</v>
      </c>
      <c r="B158" s="38" t="s">
        <v>110</v>
      </c>
      <c r="C158" s="93">
        <v>5</v>
      </c>
      <c r="D158" s="93">
        <v>5</v>
      </c>
      <c r="E158" s="93">
        <v>5</v>
      </c>
      <c r="F158" s="93">
        <v>6</v>
      </c>
      <c r="G158" s="93">
        <v>6</v>
      </c>
      <c r="H158" s="93">
        <v>7</v>
      </c>
      <c r="I158" s="93">
        <v>7</v>
      </c>
      <c r="J158" s="93">
        <v>8</v>
      </c>
    </row>
    <row r="159" spans="1:10" ht="15">
      <c r="A159" s="44"/>
      <c r="B159" s="38" t="s">
        <v>111</v>
      </c>
      <c r="C159" s="92"/>
      <c r="D159" s="92">
        <v>100</v>
      </c>
      <c r="E159" s="92">
        <v>100</v>
      </c>
      <c r="F159" s="92">
        <v>120</v>
      </c>
      <c r="G159" s="92">
        <v>120</v>
      </c>
      <c r="H159" s="92">
        <v>116.66666666666667</v>
      </c>
      <c r="I159" s="92">
        <v>116.66666666666667</v>
      </c>
      <c r="J159" s="92">
        <v>114.28571428571428</v>
      </c>
    </row>
    <row r="160" spans="1:10" ht="15">
      <c r="A160" s="43" t="s">
        <v>128</v>
      </c>
      <c r="B160" s="38" t="s">
        <v>110</v>
      </c>
      <c r="C160" s="93">
        <v>62</v>
      </c>
      <c r="D160" s="93">
        <v>62</v>
      </c>
      <c r="E160" s="93">
        <v>61</v>
      </c>
      <c r="F160" s="93">
        <v>62</v>
      </c>
      <c r="G160" s="93">
        <v>63</v>
      </c>
      <c r="H160" s="93">
        <v>64</v>
      </c>
      <c r="I160" s="93">
        <v>65</v>
      </c>
      <c r="J160" s="93">
        <v>67</v>
      </c>
    </row>
    <row r="161" spans="1:10" ht="15">
      <c r="A161" s="44"/>
      <c r="B161" s="38" t="s">
        <v>111</v>
      </c>
      <c r="C161" s="92">
        <v>98.4126984126984</v>
      </c>
      <c r="D161" s="92">
        <v>100</v>
      </c>
      <c r="E161" s="92">
        <v>98.38709677419355</v>
      </c>
      <c r="F161" s="92">
        <v>100</v>
      </c>
      <c r="G161" s="92">
        <v>103.27868852459017</v>
      </c>
      <c r="H161" s="92">
        <v>103.2258064516129</v>
      </c>
      <c r="I161" s="92">
        <v>103.17460317460319</v>
      </c>
      <c r="J161" s="92">
        <v>104.6875</v>
      </c>
    </row>
    <row r="162" spans="1:10" ht="15">
      <c r="A162" s="43" t="s">
        <v>129</v>
      </c>
      <c r="B162" s="38" t="s">
        <v>110</v>
      </c>
      <c r="C162" s="93">
        <v>31</v>
      </c>
      <c r="D162" s="93">
        <v>36</v>
      </c>
      <c r="E162" s="93">
        <v>37</v>
      </c>
      <c r="F162" s="93">
        <v>39</v>
      </c>
      <c r="G162" s="93">
        <v>40</v>
      </c>
      <c r="H162" s="93">
        <v>44</v>
      </c>
      <c r="I162" s="93">
        <v>45</v>
      </c>
      <c r="J162" s="93">
        <v>49</v>
      </c>
    </row>
    <row r="163" spans="1:10" ht="15">
      <c r="A163" s="44"/>
      <c r="B163" s="38" t="s">
        <v>111</v>
      </c>
      <c r="C163" s="92">
        <v>91.17647058823529</v>
      </c>
      <c r="D163" s="92">
        <v>116.12903225806453</v>
      </c>
      <c r="E163" s="92">
        <v>102.77777777777777</v>
      </c>
      <c r="F163" s="92">
        <v>108.33333333333333</v>
      </c>
      <c r="G163" s="92">
        <v>108.10810810810811</v>
      </c>
      <c r="H163" s="92">
        <v>112.82051282051282</v>
      </c>
      <c r="I163" s="92">
        <v>112.5</v>
      </c>
      <c r="J163" s="92">
        <v>111.36363636363636</v>
      </c>
    </row>
    <row r="164" spans="1:10" ht="15">
      <c r="A164" s="43" t="s">
        <v>130</v>
      </c>
      <c r="B164" s="38" t="s">
        <v>110</v>
      </c>
      <c r="C164" s="93">
        <v>211</v>
      </c>
      <c r="D164" s="93">
        <v>209</v>
      </c>
      <c r="E164" s="93">
        <v>209</v>
      </c>
      <c r="F164" s="93">
        <v>214</v>
      </c>
      <c r="G164" s="93">
        <v>215</v>
      </c>
      <c r="H164" s="93">
        <v>220</v>
      </c>
      <c r="I164" s="93">
        <v>221</v>
      </c>
      <c r="J164" s="93">
        <v>227</v>
      </c>
    </row>
    <row r="165" spans="1:10" ht="15">
      <c r="A165" s="44"/>
      <c r="B165" s="38" t="s">
        <v>111</v>
      </c>
      <c r="C165" s="92">
        <v>123.39181286549707</v>
      </c>
      <c r="D165" s="92">
        <v>99.0521327014218</v>
      </c>
      <c r="E165" s="92">
        <v>100</v>
      </c>
      <c r="F165" s="92">
        <v>102.39234449760765</v>
      </c>
      <c r="G165" s="92">
        <v>102.87081339712918</v>
      </c>
      <c r="H165" s="92">
        <v>102.803738317757</v>
      </c>
      <c r="I165" s="92">
        <v>102.7906976744186</v>
      </c>
      <c r="J165" s="92">
        <v>103.18181818181817</v>
      </c>
    </row>
    <row r="166" spans="1:10" ht="15">
      <c r="A166" s="43" t="s">
        <v>131</v>
      </c>
      <c r="B166" s="38" t="s">
        <v>110</v>
      </c>
      <c r="C166" s="93">
        <v>25</v>
      </c>
      <c r="D166" s="93">
        <v>24</v>
      </c>
      <c r="E166" s="93">
        <v>24</v>
      </c>
      <c r="F166" s="93">
        <v>25</v>
      </c>
      <c r="G166" s="93">
        <v>25</v>
      </c>
      <c r="H166" s="93">
        <v>27</v>
      </c>
      <c r="I166" s="93">
        <v>28</v>
      </c>
      <c r="J166" s="93">
        <v>30</v>
      </c>
    </row>
    <row r="167" spans="1:10" ht="15">
      <c r="A167" s="44"/>
      <c r="B167" s="38" t="s">
        <v>111</v>
      </c>
      <c r="C167" s="92">
        <v>0</v>
      </c>
      <c r="D167" s="92">
        <v>96</v>
      </c>
      <c r="E167" s="92">
        <v>100</v>
      </c>
      <c r="F167" s="92">
        <v>104.16666666666667</v>
      </c>
      <c r="G167" s="92">
        <v>104.16666666666667</v>
      </c>
      <c r="H167" s="92">
        <v>108</v>
      </c>
      <c r="I167" s="92">
        <v>112.00000000000001</v>
      </c>
      <c r="J167" s="92">
        <v>111.11111111111111</v>
      </c>
    </row>
    <row r="168" spans="1:10" ht="25.5">
      <c r="A168" s="46" t="s">
        <v>132</v>
      </c>
      <c r="B168" s="38" t="s">
        <v>110</v>
      </c>
      <c r="C168" s="93">
        <v>78</v>
      </c>
      <c r="D168" s="91">
        <v>71</v>
      </c>
      <c r="E168" s="91">
        <v>70</v>
      </c>
      <c r="F168" s="91">
        <v>72</v>
      </c>
      <c r="G168" s="91">
        <v>73</v>
      </c>
      <c r="H168" s="91">
        <v>74</v>
      </c>
      <c r="I168" s="91">
        <v>74</v>
      </c>
      <c r="J168" s="91">
        <v>77</v>
      </c>
    </row>
    <row r="169" spans="1:10" ht="15">
      <c r="A169" s="44"/>
      <c r="B169" s="38" t="s">
        <v>111</v>
      </c>
      <c r="C169" s="92">
        <v>0</v>
      </c>
      <c r="D169" s="92">
        <v>91.02564102564102</v>
      </c>
      <c r="E169" s="92">
        <v>98.59154929577466</v>
      </c>
      <c r="F169" s="92">
        <v>101.40845070422534</v>
      </c>
      <c r="G169" s="92">
        <v>104.28571428571429</v>
      </c>
      <c r="H169" s="92">
        <v>102.77777777777777</v>
      </c>
      <c r="I169" s="92">
        <v>101.36986301369863</v>
      </c>
      <c r="J169" s="92">
        <v>104.05405405405406</v>
      </c>
    </row>
    <row r="170" spans="1:10" ht="25.5">
      <c r="A170" s="46" t="s">
        <v>133</v>
      </c>
      <c r="B170" s="38" t="s">
        <v>110</v>
      </c>
      <c r="C170" s="93">
        <v>1005</v>
      </c>
      <c r="D170" s="93">
        <v>1012</v>
      </c>
      <c r="E170" s="93">
        <v>1013</v>
      </c>
      <c r="F170" s="93">
        <v>1017</v>
      </c>
      <c r="G170" s="93">
        <v>1018</v>
      </c>
      <c r="H170" s="93">
        <v>1022</v>
      </c>
      <c r="I170" s="93">
        <v>1023</v>
      </c>
      <c r="J170" s="93">
        <v>1026</v>
      </c>
    </row>
    <row r="171" spans="1:10" ht="15">
      <c r="A171" s="44"/>
      <c r="B171" s="38" t="s">
        <v>111</v>
      </c>
      <c r="C171" s="92">
        <v>98.91732283464567</v>
      </c>
      <c r="D171" s="92">
        <v>100.69651741293532</v>
      </c>
      <c r="E171" s="92">
        <v>100.09881422924903</v>
      </c>
      <c r="F171" s="92">
        <v>100.49407114624506</v>
      </c>
      <c r="G171" s="92">
        <v>100.49358341559724</v>
      </c>
      <c r="H171" s="92">
        <v>100.49164208456244</v>
      </c>
      <c r="I171" s="92">
        <v>100.49115913555993</v>
      </c>
      <c r="J171" s="92">
        <v>100.39138943248534</v>
      </c>
    </row>
    <row r="172" spans="1:10" ht="15">
      <c r="A172" s="43" t="s">
        <v>134</v>
      </c>
      <c r="B172" s="38" t="s">
        <v>110</v>
      </c>
      <c r="C172" s="93">
        <v>988</v>
      </c>
      <c r="D172" s="93">
        <v>1019</v>
      </c>
      <c r="E172" s="93">
        <v>1017</v>
      </c>
      <c r="F172" s="93">
        <v>1022</v>
      </c>
      <c r="G172" s="93">
        <v>1023</v>
      </c>
      <c r="H172" s="93">
        <v>1029</v>
      </c>
      <c r="I172" s="93">
        <v>1030</v>
      </c>
      <c r="J172" s="93">
        <v>1038</v>
      </c>
    </row>
    <row r="173" spans="1:10" ht="15">
      <c r="A173" s="44"/>
      <c r="B173" s="38" t="s">
        <v>111</v>
      </c>
      <c r="C173" s="92">
        <v>119.03614457831327</v>
      </c>
      <c r="D173" s="92">
        <v>103.13765182186233</v>
      </c>
      <c r="E173" s="92">
        <v>99.80372914622178</v>
      </c>
      <c r="F173" s="92">
        <v>100.29440628066733</v>
      </c>
      <c r="G173" s="92">
        <v>100.58997050147494</v>
      </c>
      <c r="H173" s="92">
        <v>100.68493150684932</v>
      </c>
      <c r="I173" s="92">
        <v>100.68426197458456</v>
      </c>
      <c r="J173" s="92">
        <v>100.87463556851313</v>
      </c>
    </row>
    <row r="174" spans="1:10" ht="15">
      <c r="A174" s="43" t="s">
        <v>135</v>
      </c>
      <c r="B174" s="38" t="s">
        <v>110</v>
      </c>
      <c r="C174" s="93">
        <v>624</v>
      </c>
      <c r="D174" s="93">
        <v>611</v>
      </c>
      <c r="E174" s="93">
        <v>609</v>
      </c>
      <c r="F174" s="93">
        <v>616</v>
      </c>
      <c r="G174" s="93">
        <v>617</v>
      </c>
      <c r="H174" s="93">
        <v>625</v>
      </c>
      <c r="I174" s="93">
        <v>626</v>
      </c>
      <c r="J174" s="93">
        <v>635</v>
      </c>
    </row>
    <row r="175" spans="1:10" ht="15">
      <c r="A175" s="44"/>
      <c r="B175" s="38" t="s">
        <v>111</v>
      </c>
      <c r="C175" s="92">
        <v>99.20508744038156</v>
      </c>
      <c r="D175" s="92">
        <v>97.91666666666666</v>
      </c>
      <c r="E175" s="92">
        <v>99.67266775777414</v>
      </c>
      <c r="F175" s="92">
        <v>100.81833060556464</v>
      </c>
      <c r="G175" s="92">
        <v>101.31362889983579</v>
      </c>
      <c r="H175" s="92">
        <v>101.46103896103895</v>
      </c>
      <c r="I175" s="92">
        <v>101.45867098865477</v>
      </c>
      <c r="J175" s="92">
        <v>101.6</v>
      </c>
    </row>
    <row r="176" spans="1:10" ht="25.5">
      <c r="A176" s="46" t="s">
        <v>136</v>
      </c>
      <c r="B176" s="38" t="s">
        <v>110</v>
      </c>
      <c r="C176" s="93">
        <v>199</v>
      </c>
      <c r="D176" s="93">
        <v>198</v>
      </c>
      <c r="E176" s="93">
        <v>199</v>
      </c>
      <c r="F176" s="93">
        <v>205</v>
      </c>
      <c r="G176" s="93">
        <v>206</v>
      </c>
      <c r="H176" s="93">
        <v>210</v>
      </c>
      <c r="I176" s="93">
        <v>211</v>
      </c>
      <c r="J176" s="93">
        <v>219</v>
      </c>
    </row>
    <row r="177" spans="1:10" ht="15">
      <c r="A177" s="44"/>
      <c r="B177" s="38" t="s">
        <v>111</v>
      </c>
      <c r="C177" s="92">
        <v>118.45238095238095</v>
      </c>
      <c r="D177" s="92">
        <v>99.49748743718592</v>
      </c>
      <c r="E177" s="92">
        <v>100.50505050505049</v>
      </c>
      <c r="F177" s="92">
        <v>103.53535353535352</v>
      </c>
      <c r="G177" s="92">
        <v>103.5175879396985</v>
      </c>
      <c r="H177" s="92">
        <v>102.4390243902439</v>
      </c>
      <c r="I177" s="92">
        <v>102.42718446601941</v>
      </c>
      <c r="J177" s="92">
        <v>104.28571428571429</v>
      </c>
    </row>
    <row r="178" spans="1:10" ht="15">
      <c r="A178" s="43" t="s">
        <v>137</v>
      </c>
      <c r="B178" s="38" t="s">
        <v>110</v>
      </c>
      <c r="C178" s="91">
        <v>2558</v>
      </c>
      <c r="D178" s="91">
        <v>2545</v>
      </c>
      <c r="E178" s="91">
        <v>2564</v>
      </c>
      <c r="F178" s="91">
        <v>2504</v>
      </c>
      <c r="G178" s="91">
        <v>2492</v>
      </c>
      <c r="H178" s="91">
        <v>2445</v>
      </c>
      <c r="I178" s="91">
        <v>2421</v>
      </c>
      <c r="J178" s="91">
        <v>2365</v>
      </c>
    </row>
    <row r="179" spans="1:10" ht="15">
      <c r="A179" s="44"/>
      <c r="B179" s="38" t="s">
        <v>111</v>
      </c>
      <c r="C179" s="92">
        <v>90.42064333686815</v>
      </c>
      <c r="D179" s="92">
        <v>99.4917904612979</v>
      </c>
      <c r="E179" s="92">
        <v>100.74656188605108</v>
      </c>
      <c r="F179" s="92">
        <v>98.38899803536346</v>
      </c>
      <c r="G179" s="92">
        <v>97.19188767550702</v>
      </c>
      <c r="H179" s="92">
        <v>97.64376996805112</v>
      </c>
      <c r="I179" s="92">
        <v>97.15088282504013</v>
      </c>
      <c r="J179" s="92">
        <v>96.7280163599182</v>
      </c>
    </row>
    <row r="180" spans="1:10" ht="25.5">
      <c r="A180" s="37" t="s">
        <v>138</v>
      </c>
      <c r="B180" s="38" t="s">
        <v>110</v>
      </c>
      <c r="C180" s="93">
        <v>675</v>
      </c>
      <c r="D180" s="93">
        <v>670</v>
      </c>
      <c r="E180" s="93">
        <v>660</v>
      </c>
      <c r="F180" s="93">
        <v>680</v>
      </c>
      <c r="G180" s="93">
        <v>655</v>
      </c>
      <c r="H180" s="93">
        <v>685</v>
      </c>
      <c r="I180" s="93">
        <v>660</v>
      </c>
      <c r="J180" s="93">
        <v>690</v>
      </c>
    </row>
    <row r="181" spans="1:10" ht="15">
      <c r="A181" s="37"/>
      <c r="B181" s="38" t="s">
        <v>111</v>
      </c>
      <c r="C181" s="92">
        <v>99.26470588235294</v>
      </c>
      <c r="D181" s="92">
        <v>99.25925925925925</v>
      </c>
      <c r="E181" s="92">
        <v>98.50746268656717</v>
      </c>
      <c r="F181" s="92">
        <v>101.49253731343283</v>
      </c>
      <c r="G181" s="92">
        <v>99.24242424242425</v>
      </c>
      <c r="H181" s="92">
        <v>100.73529411764706</v>
      </c>
      <c r="I181" s="92">
        <v>100.76335877862594</v>
      </c>
      <c r="J181" s="92">
        <v>100.72992700729928</v>
      </c>
    </row>
    <row r="182" spans="1:10" ht="25.5">
      <c r="A182" s="37" t="s">
        <v>139</v>
      </c>
      <c r="B182" s="38" t="s">
        <v>110</v>
      </c>
      <c r="C182" s="91">
        <v>1835</v>
      </c>
      <c r="D182" s="91">
        <v>1831.208999999999</v>
      </c>
      <c r="E182" s="91">
        <v>1836</v>
      </c>
      <c r="F182" s="91">
        <v>1820</v>
      </c>
      <c r="G182" s="91">
        <v>1832</v>
      </c>
      <c r="H182" s="91">
        <v>1802</v>
      </c>
      <c r="I182" s="91">
        <v>1819</v>
      </c>
      <c r="J182" s="91">
        <v>1787</v>
      </c>
    </row>
    <row r="183" spans="1:10" ht="15">
      <c r="A183" s="37"/>
      <c r="B183" s="38" t="s">
        <v>111</v>
      </c>
      <c r="C183" s="92">
        <v>98.28602035350829</v>
      </c>
      <c r="D183" s="92">
        <v>99.79340599455035</v>
      </c>
      <c r="E183" s="92">
        <v>100.26163043104314</v>
      </c>
      <c r="F183" s="92">
        <v>99.38789073229768</v>
      </c>
      <c r="G183" s="92">
        <v>99.78213507625271</v>
      </c>
      <c r="H183" s="92">
        <v>99.01098901098902</v>
      </c>
      <c r="I183" s="92">
        <v>99.29039301310044</v>
      </c>
      <c r="J183" s="92">
        <v>99.16759156492786</v>
      </c>
    </row>
    <row r="184" spans="1:10" ht="38.25">
      <c r="A184" s="39" t="s">
        <v>140</v>
      </c>
      <c r="B184" s="38" t="s">
        <v>110</v>
      </c>
      <c r="C184" s="93">
        <v>8790</v>
      </c>
      <c r="D184" s="93">
        <v>8714</v>
      </c>
      <c r="E184" s="93">
        <v>8699</v>
      </c>
      <c r="F184" s="93">
        <v>8746</v>
      </c>
      <c r="G184" s="93">
        <v>8795</v>
      </c>
      <c r="H184" s="93">
        <v>8867</v>
      </c>
      <c r="I184" s="93">
        <v>8901</v>
      </c>
      <c r="J184" s="93">
        <v>9063</v>
      </c>
    </row>
    <row r="185" spans="1:10" ht="15">
      <c r="A185" s="39"/>
      <c r="B185" s="38" t="s">
        <v>111</v>
      </c>
      <c r="C185" s="92">
        <v>99.46814529817811</v>
      </c>
      <c r="D185" s="92">
        <v>99.1353811149033</v>
      </c>
      <c r="E185" s="92">
        <v>99.82786320862978</v>
      </c>
      <c r="F185" s="92">
        <v>100.36722515492312</v>
      </c>
      <c r="G185" s="92">
        <v>101.10357512357741</v>
      </c>
      <c r="H185" s="92">
        <v>101.38348959524355</v>
      </c>
      <c r="I185" s="92">
        <v>101.20523024445707</v>
      </c>
      <c r="J185" s="92">
        <v>102.21044321642043</v>
      </c>
    </row>
    <row r="186" spans="1:10" ht="25.5">
      <c r="A186" s="39" t="s">
        <v>141</v>
      </c>
      <c r="B186" s="38" t="s">
        <v>110</v>
      </c>
      <c r="C186" s="93">
        <v>330</v>
      </c>
      <c r="D186" s="93">
        <v>330</v>
      </c>
      <c r="E186" s="93">
        <v>370</v>
      </c>
      <c r="F186" s="93">
        <v>310</v>
      </c>
      <c r="G186" s="93">
        <v>380</v>
      </c>
      <c r="H186" s="93">
        <v>300</v>
      </c>
      <c r="I186" s="93">
        <v>390</v>
      </c>
      <c r="J186" s="93">
        <v>290</v>
      </c>
    </row>
    <row r="187" spans="1:10" ht="15">
      <c r="A187" s="39"/>
      <c r="B187" s="38" t="s">
        <v>111</v>
      </c>
      <c r="C187" s="92">
        <v>91.66666666666666</v>
      </c>
      <c r="D187" s="92">
        <v>100</v>
      </c>
      <c r="E187" s="92">
        <v>112.12121212121211</v>
      </c>
      <c r="F187" s="92">
        <v>93.93939393939394</v>
      </c>
      <c r="G187" s="92">
        <v>102.7027027027027</v>
      </c>
      <c r="H187" s="92">
        <v>96.7741935483871</v>
      </c>
      <c r="I187" s="92">
        <v>102.63157894736842</v>
      </c>
      <c r="J187" s="92">
        <v>96.66666666666667</v>
      </c>
    </row>
    <row r="188" spans="1:10" ht="25.5">
      <c r="A188" s="40" t="s">
        <v>142</v>
      </c>
      <c r="B188" s="38" t="s">
        <v>143</v>
      </c>
      <c r="C188" s="94">
        <v>2.4732069249793898</v>
      </c>
      <c r="D188" s="94">
        <v>2.4325519681556833</v>
      </c>
      <c r="E188" s="94">
        <v>2.7106227106227108</v>
      </c>
      <c r="F188" s="94">
        <v>2.2672420098003365</v>
      </c>
      <c r="G188" s="94">
        <v>2.7656477438136826</v>
      </c>
      <c r="H188" s="94">
        <v>2.176278563656148</v>
      </c>
      <c r="I188" s="94">
        <v>2.821384648773783</v>
      </c>
      <c r="J188" s="94">
        <v>2.087983296133631</v>
      </c>
    </row>
    <row r="189" spans="1:10" ht="20.25" customHeight="1">
      <c r="A189" s="129" t="s">
        <v>204</v>
      </c>
      <c r="B189" s="129"/>
      <c r="C189" s="129"/>
      <c r="D189" s="129"/>
      <c r="E189" s="129"/>
      <c r="F189" s="129"/>
      <c r="G189" s="129"/>
      <c r="H189" s="129"/>
      <c r="I189" s="129"/>
      <c r="J189" s="129"/>
    </row>
    <row r="190" spans="1:10" ht="25.5">
      <c r="A190" s="147" t="s">
        <v>144</v>
      </c>
      <c r="B190" s="30" t="s">
        <v>42</v>
      </c>
      <c r="C190" s="96">
        <v>3.2</v>
      </c>
      <c r="D190" s="96">
        <v>2.8</v>
      </c>
      <c r="E190" s="96">
        <v>2.81</v>
      </c>
      <c r="F190" s="97">
        <v>2.83</v>
      </c>
      <c r="G190" s="96">
        <v>2.82</v>
      </c>
      <c r="H190" s="96">
        <v>2.85</v>
      </c>
      <c r="I190" s="96">
        <v>2.826</v>
      </c>
      <c r="J190" s="96">
        <v>2.867</v>
      </c>
    </row>
    <row r="191" spans="1:10" ht="15">
      <c r="A191" s="148"/>
      <c r="B191" s="30" t="s">
        <v>145</v>
      </c>
      <c r="C191" s="96">
        <v>51.6</v>
      </c>
      <c r="D191" s="96">
        <v>87.5</v>
      </c>
      <c r="E191" s="96">
        <v>100.4</v>
      </c>
      <c r="F191" s="97">
        <v>101.1</v>
      </c>
      <c r="G191" s="96">
        <v>100.4</v>
      </c>
      <c r="H191" s="96">
        <v>100.7</v>
      </c>
      <c r="I191" s="96">
        <v>100.2</v>
      </c>
      <c r="J191" s="96">
        <v>100.6</v>
      </c>
    </row>
    <row r="192" spans="1:10" ht="38.25">
      <c r="A192" s="47" t="s">
        <v>146</v>
      </c>
      <c r="B192" s="48" t="s">
        <v>147</v>
      </c>
      <c r="C192" s="96">
        <v>95</v>
      </c>
      <c r="D192" s="96">
        <v>95</v>
      </c>
      <c r="E192" s="96">
        <v>95</v>
      </c>
      <c r="F192" s="96">
        <v>95</v>
      </c>
      <c r="G192" s="96">
        <v>95</v>
      </c>
      <c r="H192" s="96">
        <v>95</v>
      </c>
      <c r="I192" s="96">
        <v>95</v>
      </c>
      <c r="J192" s="96">
        <v>95</v>
      </c>
    </row>
    <row r="193" spans="1:10" ht="25.5">
      <c r="A193" s="47" t="s">
        <v>148</v>
      </c>
      <c r="B193" s="48" t="s">
        <v>34</v>
      </c>
      <c r="C193" s="96">
        <v>1</v>
      </c>
      <c r="D193" s="96">
        <v>1</v>
      </c>
      <c r="E193" s="96">
        <v>1</v>
      </c>
      <c r="F193" s="97">
        <v>1</v>
      </c>
      <c r="G193" s="96">
        <v>1</v>
      </c>
      <c r="H193" s="96">
        <v>1</v>
      </c>
      <c r="I193" s="96">
        <v>1</v>
      </c>
      <c r="J193" s="96">
        <v>1</v>
      </c>
    </row>
    <row r="194" spans="1:10" ht="38.25">
      <c r="A194" s="47" t="s">
        <v>149</v>
      </c>
      <c r="B194" s="48" t="s">
        <v>150</v>
      </c>
      <c r="C194" s="96">
        <v>190.98</v>
      </c>
      <c r="D194" s="96">
        <v>190.98</v>
      </c>
      <c r="E194" s="96">
        <v>190.98</v>
      </c>
      <c r="F194" s="96">
        <v>190.98</v>
      </c>
      <c r="G194" s="96">
        <v>190.98</v>
      </c>
      <c r="H194" s="96">
        <v>190.98</v>
      </c>
      <c r="I194" s="96">
        <v>190.98</v>
      </c>
      <c r="J194" s="96">
        <v>190.98</v>
      </c>
    </row>
    <row r="195" spans="1:10" ht="15">
      <c r="A195" s="47" t="s">
        <v>151</v>
      </c>
      <c r="B195" s="48" t="s">
        <v>150</v>
      </c>
      <c r="C195" s="96">
        <v>70.35</v>
      </c>
      <c r="D195" s="96">
        <v>70.35</v>
      </c>
      <c r="E195" s="96">
        <v>70.35</v>
      </c>
      <c r="F195" s="96">
        <v>70.35</v>
      </c>
      <c r="G195" s="96">
        <v>70.35</v>
      </c>
      <c r="H195" s="96">
        <v>70.35</v>
      </c>
      <c r="I195" s="96">
        <v>70.35</v>
      </c>
      <c r="J195" s="96">
        <v>70.35</v>
      </c>
    </row>
    <row r="196" spans="1:10" ht="38.25">
      <c r="A196" s="47" t="s">
        <v>152</v>
      </c>
      <c r="B196" s="48" t="s">
        <v>150</v>
      </c>
      <c r="C196" s="96"/>
      <c r="D196" s="96"/>
      <c r="E196" s="96"/>
      <c r="F196" s="97"/>
      <c r="G196" s="96"/>
      <c r="H196" s="96"/>
      <c r="I196" s="96"/>
      <c r="J196" s="96"/>
    </row>
    <row r="197" spans="1:10" ht="15">
      <c r="A197" s="47" t="s">
        <v>151</v>
      </c>
      <c r="B197" s="48" t="s">
        <v>150</v>
      </c>
      <c r="C197" s="96"/>
      <c r="D197" s="96"/>
      <c r="E197" s="96"/>
      <c r="F197" s="97"/>
      <c r="G197" s="96"/>
      <c r="H197" s="96"/>
      <c r="I197" s="96"/>
      <c r="J197" s="96"/>
    </row>
    <row r="198" spans="1:10" ht="38.25">
      <c r="A198" s="47" t="s">
        <v>153</v>
      </c>
      <c r="B198" s="48" t="s">
        <v>150</v>
      </c>
      <c r="C198" s="96"/>
      <c r="D198" s="96"/>
      <c r="E198" s="96"/>
      <c r="F198" s="97"/>
      <c r="G198" s="96"/>
      <c r="H198" s="96"/>
      <c r="I198" s="96"/>
      <c r="J198" s="96"/>
    </row>
    <row r="199" spans="1:10" ht="15">
      <c r="A199" s="47" t="s">
        <v>151</v>
      </c>
      <c r="B199" s="48" t="s">
        <v>150</v>
      </c>
      <c r="C199" s="96"/>
      <c r="D199" s="96"/>
      <c r="E199" s="96"/>
      <c r="F199" s="97"/>
      <c r="G199" s="96"/>
      <c r="H199" s="96"/>
      <c r="I199" s="96"/>
      <c r="J199" s="96"/>
    </row>
    <row r="200" spans="1:10" ht="25.5">
      <c r="A200" s="47" t="s">
        <v>154</v>
      </c>
      <c r="B200" s="48" t="s">
        <v>150</v>
      </c>
      <c r="C200" s="96">
        <v>190.98</v>
      </c>
      <c r="D200" s="96">
        <v>190.98</v>
      </c>
      <c r="E200" s="96">
        <v>190.98</v>
      </c>
      <c r="F200" s="96">
        <v>190.98</v>
      </c>
      <c r="G200" s="96">
        <v>190.98</v>
      </c>
      <c r="H200" s="96">
        <v>190.98</v>
      </c>
      <c r="I200" s="96">
        <v>190.98</v>
      </c>
      <c r="J200" s="96">
        <v>190.98</v>
      </c>
    </row>
    <row r="201" spans="1:10" ht="15">
      <c r="A201" s="47" t="s">
        <v>151</v>
      </c>
      <c r="B201" s="48" t="s">
        <v>150</v>
      </c>
      <c r="C201" s="96">
        <v>70.35</v>
      </c>
      <c r="D201" s="96">
        <v>70.35</v>
      </c>
      <c r="E201" s="96">
        <v>70.35</v>
      </c>
      <c r="F201" s="96">
        <v>70.35</v>
      </c>
      <c r="G201" s="96">
        <v>70.35</v>
      </c>
      <c r="H201" s="96">
        <v>70.35</v>
      </c>
      <c r="I201" s="96">
        <v>70.35</v>
      </c>
      <c r="J201" s="96">
        <v>70.35</v>
      </c>
    </row>
    <row r="202" spans="1:10" ht="25.5">
      <c r="A202" s="47" t="s">
        <v>155</v>
      </c>
      <c r="B202" s="48" t="s">
        <v>150</v>
      </c>
      <c r="C202" s="96"/>
      <c r="D202" s="96"/>
      <c r="E202" s="96"/>
      <c r="F202" s="97"/>
      <c r="G202" s="96"/>
      <c r="H202" s="96"/>
      <c r="I202" s="96"/>
      <c r="J202" s="96"/>
    </row>
    <row r="203" spans="1:10" ht="15">
      <c r="A203" s="47" t="s">
        <v>156</v>
      </c>
      <c r="B203" s="48" t="s">
        <v>150</v>
      </c>
      <c r="C203" s="96"/>
      <c r="D203" s="96"/>
      <c r="E203" s="96"/>
      <c r="F203" s="97"/>
      <c r="G203" s="96"/>
      <c r="H203" s="96"/>
      <c r="I203" s="96"/>
      <c r="J203" s="96"/>
    </row>
    <row r="204" spans="1:10" ht="38.25">
      <c r="A204" s="47" t="s">
        <v>157</v>
      </c>
      <c r="B204" s="48" t="s">
        <v>150</v>
      </c>
      <c r="C204" s="96"/>
      <c r="D204" s="96"/>
      <c r="E204" s="96"/>
      <c r="F204" s="97"/>
      <c r="G204" s="96"/>
      <c r="H204" s="96"/>
      <c r="I204" s="96"/>
      <c r="J204" s="96"/>
    </row>
    <row r="205" spans="1:10" ht="15">
      <c r="A205" s="47" t="s">
        <v>156</v>
      </c>
      <c r="B205" s="48" t="s">
        <v>150</v>
      </c>
      <c r="C205" s="96"/>
      <c r="D205" s="96"/>
      <c r="E205" s="96"/>
      <c r="F205" s="97"/>
      <c r="G205" s="96"/>
      <c r="H205" s="96"/>
      <c r="I205" s="96"/>
      <c r="J205" s="96"/>
    </row>
    <row r="206" spans="1:10" ht="38.25">
      <c r="A206" s="47" t="s">
        <v>158</v>
      </c>
      <c r="B206" s="48" t="s">
        <v>150</v>
      </c>
      <c r="C206" s="96"/>
      <c r="D206" s="96"/>
      <c r="E206" s="96"/>
      <c r="F206" s="97"/>
      <c r="G206" s="96"/>
      <c r="H206" s="96"/>
      <c r="I206" s="96"/>
      <c r="J206" s="96"/>
    </row>
    <row r="207" spans="1:10" ht="15">
      <c r="A207" s="47" t="s">
        <v>156</v>
      </c>
      <c r="B207" s="48" t="s">
        <v>150</v>
      </c>
      <c r="C207" s="96"/>
      <c r="D207" s="96"/>
      <c r="E207" s="96"/>
      <c r="F207" s="97"/>
      <c r="G207" s="96"/>
      <c r="H207" s="96"/>
      <c r="I207" s="96"/>
      <c r="J207" s="96"/>
    </row>
    <row r="208" spans="1:10" ht="38.25">
      <c r="A208" s="47" t="s">
        <v>159</v>
      </c>
      <c r="B208" s="48" t="s">
        <v>150</v>
      </c>
      <c r="C208" s="96">
        <v>10.47</v>
      </c>
      <c r="D208" s="96">
        <v>7.76</v>
      </c>
      <c r="E208" s="96">
        <v>3.8</v>
      </c>
      <c r="F208" s="97">
        <v>4</v>
      </c>
      <c r="G208" s="96">
        <v>6</v>
      </c>
      <c r="H208" s="96">
        <v>6.5</v>
      </c>
      <c r="I208" s="96">
        <v>6</v>
      </c>
      <c r="J208" s="96">
        <v>6.5</v>
      </c>
    </row>
    <row r="209" spans="1:10" ht="15">
      <c r="A209" s="47" t="s">
        <v>156</v>
      </c>
      <c r="B209" s="48" t="s">
        <v>150</v>
      </c>
      <c r="C209" s="96"/>
      <c r="D209" s="96"/>
      <c r="E209" s="96"/>
      <c r="F209" s="97"/>
      <c r="G209" s="96"/>
      <c r="H209" s="96"/>
      <c r="I209" s="96"/>
      <c r="J209" s="96"/>
    </row>
    <row r="210" spans="1:10" ht="25.5">
      <c r="A210" s="47" t="s">
        <v>160</v>
      </c>
      <c r="B210" s="48" t="s">
        <v>150</v>
      </c>
      <c r="C210" s="96"/>
      <c r="D210" s="96"/>
      <c r="E210" s="96"/>
      <c r="F210" s="97"/>
      <c r="G210" s="96"/>
      <c r="H210" s="96"/>
      <c r="I210" s="96"/>
      <c r="J210" s="96"/>
    </row>
    <row r="211" spans="1:10" ht="15">
      <c r="A211" s="47" t="s">
        <v>151</v>
      </c>
      <c r="B211" s="48" t="s">
        <v>150</v>
      </c>
      <c r="C211" s="96"/>
      <c r="D211" s="96"/>
      <c r="E211" s="96"/>
      <c r="F211" s="97"/>
      <c r="G211" s="96"/>
      <c r="H211" s="96"/>
      <c r="I211" s="96"/>
      <c r="J211" s="96"/>
    </row>
    <row r="212" spans="1:10" ht="38.25">
      <c r="A212" s="47" t="s">
        <v>161</v>
      </c>
      <c r="B212" s="48" t="s">
        <v>143</v>
      </c>
      <c r="C212" s="96">
        <v>36.8</v>
      </c>
      <c r="D212" s="96">
        <v>36.8</v>
      </c>
      <c r="E212" s="96">
        <v>36.8</v>
      </c>
      <c r="F212" s="96">
        <v>36.8</v>
      </c>
      <c r="G212" s="96">
        <v>36.8</v>
      </c>
      <c r="H212" s="96">
        <v>36.8</v>
      </c>
      <c r="I212" s="96">
        <v>36.8</v>
      </c>
      <c r="J212" s="96">
        <v>36.8</v>
      </c>
    </row>
    <row r="213" spans="1:10" ht="25.5">
      <c r="A213" s="47" t="s">
        <v>162</v>
      </c>
      <c r="B213" s="48" t="s">
        <v>163</v>
      </c>
      <c r="C213" s="96">
        <v>3069.4</v>
      </c>
      <c r="D213" s="96">
        <v>3069.4</v>
      </c>
      <c r="E213" s="96">
        <v>3069.4</v>
      </c>
      <c r="F213" s="96">
        <v>3069.4</v>
      </c>
      <c r="G213" s="96">
        <v>3069.4</v>
      </c>
      <c r="H213" s="96">
        <v>3069.4</v>
      </c>
      <c r="I213" s="96">
        <v>3069.4</v>
      </c>
      <c r="J213" s="96">
        <v>3069.4</v>
      </c>
    </row>
    <row r="214" spans="1:10" ht="51">
      <c r="A214" s="47" t="s">
        <v>164</v>
      </c>
      <c r="B214" s="48" t="s">
        <v>165</v>
      </c>
      <c r="C214" s="96"/>
      <c r="D214" s="96">
        <v>1</v>
      </c>
      <c r="E214" s="96">
        <v>1</v>
      </c>
      <c r="F214" s="96">
        <v>1</v>
      </c>
      <c r="G214" s="96">
        <v>1</v>
      </c>
      <c r="H214" s="96">
        <v>1</v>
      </c>
      <c r="I214" s="96">
        <v>1</v>
      </c>
      <c r="J214" s="96">
        <v>1</v>
      </c>
    </row>
    <row r="215" spans="1:10" ht="38.25">
      <c r="A215" s="47" t="s">
        <v>166</v>
      </c>
      <c r="B215" s="48" t="s">
        <v>34</v>
      </c>
      <c r="C215" s="96"/>
      <c r="D215" s="96"/>
      <c r="E215" s="96"/>
      <c r="F215" s="97"/>
      <c r="G215" s="96"/>
      <c r="H215" s="96"/>
      <c r="I215" s="96"/>
      <c r="J215" s="96"/>
    </row>
    <row r="216" spans="1:10" ht="25.5">
      <c r="A216" s="47" t="s">
        <v>167</v>
      </c>
      <c r="B216" s="48" t="s">
        <v>110</v>
      </c>
      <c r="C216" s="96"/>
      <c r="D216" s="96"/>
      <c r="E216" s="96"/>
      <c r="F216" s="97"/>
      <c r="G216" s="96"/>
      <c r="H216" s="96"/>
      <c r="I216" s="96"/>
      <c r="J216" s="96"/>
    </row>
    <row r="217" spans="1:10" ht="15">
      <c r="A217" s="47" t="s">
        <v>168</v>
      </c>
      <c r="B217" s="48" t="s">
        <v>169</v>
      </c>
      <c r="C217" s="96"/>
      <c r="D217" s="96"/>
      <c r="E217" s="96"/>
      <c r="F217" s="97"/>
      <c r="G217" s="96"/>
      <c r="H217" s="96"/>
      <c r="I217" s="96"/>
      <c r="J217" s="96"/>
    </row>
    <row r="218" spans="1:10" ht="15">
      <c r="A218" s="47" t="s">
        <v>170</v>
      </c>
      <c r="B218" s="48" t="s">
        <v>171</v>
      </c>
      <c r="C218" s="96"/>
      <c r="D218" s="96"/>
      <c r="E218" s="96"/>
      <c r="F218" s="97"/>
      <c r="G218" s="96"/>
      <c r="H218" s="96"/>
      <c r="I218" s="96"/>
      <c r="J218" s="96"/>
    </row>
    <row r="219" spans="1:10" ht="25.5">
      <c r="A219" s="47" t="s">
        <v>172</v>
      </c>
      <c r="B219" s="48" t="s">
        <v>34</v>
      </c>
      <c r="C219" s="96">
        <v>30</v>
      </c>
      <c r="D219" s="96">
        <v>27</v>
      </c>
      <c r="E219" s="96">
        <v>27</v>
      </c>
      <c r="F219" s="97">
        <v>28</v>
      </c>
      <c r="G219" s="96">
        <v>27</v>
      </c>
      <c r="H219" s="96">
        <v>29</v>
      </c>
      <c r="I219" s="96">
        <v>27</v>
      </c>
      <c r="J219" s="96">
        <v>29</v>
      </c>
    </row>
    <row r="220" spans="1:10" ht="15">
      <c r="A220" s="47" t="s">
        <v>173</v>
      </c>
      <c r="B220" s="48" t="s">
        <v>34</v>
      </c>
      <c r="C220" s="96"/>
      <c r="D220" s="96"/>
      <c r="E220" s="96"/>
      <c r="F220" s="97"/>
      <c r="G220" s="96"/>
      <c r="H220" s="96"/>
      <c r="I220" s="96"/>
      <c r="J220" s="96"/>
    </row>
    <row r="221" spans="1:10" ht="15">
      <c r="A221" s="47" t="s">
        <v>174</v>
      </c>
      <c r="B221" s="48" t="s">
        <v>34</v>
      </c>
      <c r="C221" s="96"/>
      <c r="D221" s="96"/>
      <c r="E221" s="96"/>
      <c r="F221" s="97"/>
      <c r="G221" s="96"/>
      <c r="H221" s="96"/>
      <c r="I221" s="96"/>
      <c r="J221" s="96"/>
    </row>
    <row r="222" spans="1:10" ht="15">
      <c r="A222" s="47" t="s">
        <v>175</v>
      </c>
      <c r="B222" s="48" t="s">
        <v>34</v>
      </c>
      <c r="C222" s="96">
        <v>30</v>
      </c>
      <c r="D222" s="96">
        <v>27</v>
      </c>
      <c r="E222" s="96">
        <v>27</v>
      </c>
      <c r="F222" s="97">
        <v>28</v>
      </c>
      <c r="G222" s="96">
        <v>27</v>
      </c>
      <c r="H222" s="96">
        <v>28</v>
      </c>
      <c r="I222" s="96">
        <v>27</v>
      </c>
      <c r="J222" s="96">
        <v>28</v>
      </c>
    </row>
    <row r="223" spans="1:10" ht="15">
      <c r="A223" s="47" t="s">
        <v>176</v>
      </c>
      <c r="B223" s="48" t="s">
        <v>34</v>
      </c>
      <c r="C223" s="96"/>
      <c r="D223" s="96"/>
      <c r="E223" s="96"/>
      <c r="F223" s="97"/>
      <c r="G223" s="96"/>
      <c r="H223" s="96"/>
      <c r="I223" s="96"/>
      <c r="J223" s="96"/>
    </row>
    <row r="224" spans="1:10" ht="25.5">
      <c r="A224" s="47" t="s">
        <v>177</v>
      </c>
      <c r="B224" s="48" t="s">
        <v>178</v>
      </c>
      <c r="C224" s="96">
        <v>130</v>
      </c>
      <c r="D224" s="96">
        <v>120.4</v>
      </c>
      <c r="E224" s="96">
        <v>120.4</v>
      </c>
      <c r="F224" s="97">
        <v>121</v>
      </c>
      <c r="G224" s="96">
        <v>120.4</v>
      </c>
      <c r="H224" s="96">
        <v>121</v>
      </c>
      <c r="I224" s="96">
        <v>120.4</v>
      </c>
      <c r="J224" s="96">
        <v>121</v>
      </c>
    </row>
    <row r="225" spans="1:10" ht="15">
      <c r="A225" s="47" t="s">
        <v>179</v>
      </c>
      <c r="B225" s="48" t="s">
        <v>178</v>
      </c>
      <c r="C225" s="96"/>
      <c r="D225" s="96"/>
      <c r="E225" s="96"/>
      <c r="F225" s="97"/>
      <c r="G225" s="96"/>
      <c r="H225" s="96"/>
      <c r="I225" s="96"/>
      <c r="J225" s="96"/>
    </row>
    <row r="226" spans="1:10" ht="15">
      <c r="A226" s="47" t="s">
        <v>180</v>
      </c>
      <c r="B226" s="48" t="s">
        <v>178</v>
      </c>
      <c r="C226" s="96"/>
      <c r="D226" s="96"/>
      <c r="E226" s="96"/>
      <c r="F226" s="97"/>
      <c r="G226" s="96"/>
      <c r="H226" s="96"/>
      <c r="I226" s="96"/>
      <c r="J226" s="96"/>
    </row>
    <row r="227" spans="1:10" ht="15">
      <c r="A227" s="47" t="s">
        <v>181</v>
      </c>
      <c r="B227" s="48" t="s">
        <v>178</v>
      </c>
      <c r="C227" s="96"/>
      <c r="D227" s="96"/>
      <c r="E227" s="96"/>
      <c r="F227" s="97"/>
      <c r="G227" s="96"/>
      <c r="H227" s="96"/>
      <c r="I227" s="96"/>
      <c r="J227" s="96"/>
    </row>
    <row r="228" spans="1:10" ht="15">
      <c r="A228" s="47" t="s">
        <v>182</v>
      </c>
      <c r="B228" s="48" t="s">
        <v>178</v>
      </c>
      <c r="C228" s="96">
        <v>130</v>
      </c>
      <c r="D228" s="96">
        <v>120.4</v>
      </c>
      <c r="E228" s="96">
        <v>120.4</v>
      </c>
      <c r="F228" s="97">
        <v>121</v>
      </c>
      <c r="G228" s="96">
        <v>120.4</v>
      </c>
      <c r="H228" s="96">
        <v>121</v>
      </c>
      <c r="I228" s="96">
        <v>120.4</v>
      </c>
      <c r="J228" s="96">
        <v>121</v>
      </c>
    </row>
    <row r="229" spans="1:10" ht="15">
      <c r="A229" s="47" t="s">
        <v>183</v>
      </c>
      <c r="B229" s="48" t="s">
        <v>178</v>
      </c>
      <c r="C229" s="96"/>
      <c r="D229" s="96"/>
      <c r="E229" s="96"/>
      <c r="F229" s="97"/>
      <c r="G229" s="96"/>
      <c r="H229" s="96"/>
      <c r="I229" s="96"/>
      <c r="J229" s="96"/>
    </row>
    <row r="230" spans="1:10" ht="15">
      <c r="A230" s="47" t="s">
        <v>184</v>
      </c>
      <c r="B230" s="48" t="s">
        <v>185</v>
      </c>
      <c r="C230" s="96">
        <v>1872</v>
      </c>
      <c r="D230" s="96">
        <v>1733.8</v>
      </c>
      <c r="E230" s="96">
        <v>1733.8</v>
      </c>
      <c r="F230" s="97">
        <v>1742.4</v>
      </c>
      <c r="G230" s="96">
        <v>1733.8</v>
      </c>
      <c r="H230" s="96">
        <v>1742.4</v>
      </c>
      <c r="I230" s="96">
        <v>1733.8</v>
      </c>
      <c r="J230" s="96">
        <v>1742.4</v>
      </c>
    </row>
    <row r="231" spans="1:10" ht="15">
      <c r="A231" s="49" t="s">
        <v>186</v>
      </c>
      <c r="B231" s="50"/>
      <c r="C231" s="98"/>
      <c r="D231" s="98"/>
      <c r="E231" s="98"/>
      <c r="F231" s="99"/>
      <c r="G231" s="98"/>
      <c r="H231" s="98"/>
      <c r="I231" s="98"/>
      <c r="J231" s="98"/>
    </row>
    <row r="232" spans="1:10" ht="25.5">
      <c r="A232" s="47" t="s">
        <v>187</v>
      </c>
      <c r="B232" s="48" t="s">
        <v>34</v>
      </c>
      <c r="C232" s="96">
        <v>1</v>
      </c>
      <c r="D232" s="96">
        <v>1</v>
      </c>
      <c r="E232" s="96">
        <v>1</v>
      </c>
      <c r="F232" s="97">
        <v>1</v>
      </c>
      <c r="G232" s="96">
        <v>1</v>
      </c>
      <c r="H232" s="97">
        <v>1</v>
      </c>
      <c r="I232" s="96">
        <v>1</v>
      </c>
      <c r="J232" s="100">
        <v>1</v>
      </c>
    </row>
    <row r="233" spans="1:10" ht="25.5">
      <c r="A233" s="47" t="s">
        <v>188</v>
      </c>
      <c r="B233" s="48" t="s">
        <v>189</v>
      </c>
      <c r="C233" s="96">
        <v>1</v>
      </c>
      <c r="D233" s="96">
        <v>1</v>
      </c>
      <c r="E233" s="96">
        <v>1</v>
      </c>
      <c r="F233" s="97">
        <v>1</v>
      </c>
      <c r="G233" s="96">
        <v>1</v>
      </c>
      <c r="H233" s="97">
        <v>1</v>
      </c>
      <c r="I233" s="96">
        <v>1</v>
      </c>
      <c r="J233" s="100">
        <v>1</v>
      </c>
    </row>
    <row r="234" spans="1:10" ht="15">
      <c r="A234" s="47" t="s">
        <v>190</v>
      </c>
      <c r="B234" s="48" t="s">
        <v>189</v>
      </c>
      <c r="C234" s="96">
        <v>1</v>
      </c>
      <c r="D234" s="96">
        <v>1</v>
      </c>
      <c r="E234" s="96">
        <v>1</v>
      </c>
      <c r="F234" s="97">
        <v>1</v>
      </c>
      <c r="G234" s="96">
        <v>1</v>
      </c>
      <c r="H234" s="97">
        <v>1</v>
      </c>
      <c r="I234" s="96">
        <v>1</v>
      </c>
      <c r="J234" s="100">
        <v>1</v>
      </c>
    </row>
    <row r="235" spans="1:10" ht="15">
      <c r="A235" s="47" t="s">
        <v>191</v>
      </c>
      <c r="B235" s="48" t="s">
        <v>189</v>
      </c>
      <c r="C235" s="96"/>
      <c r="D235" s="96"/>
      <c r="E235" s="96"/>
      <c r="F235" s="97"/>
      <c r="G235" s="96"/>
      <c r="H235" s="97"/>
      <c r="I235" s="96"/>
      <c r="J235" s="100"/>
    </row>
    <row r="236" spans="1:10" ht="15">
      <c r="A236" s="47" t="s">
        <v>192</v>
      </c>
      <c r="B236" s="48" t="s">
        <v>189</v>
      </c>
      <c r="C236" s="96">
        <v>6</v>
      </c>
      <c r="D236" s="96">
        <v>6</v>
      </c>
      <c r="E236" s="96">
        <v>6</v>
      </c>
      <c r="F236" s="96">
        <v>6</v>
      </c>
      <c r="G236" s="96">
        <v>6</v>
      </c>
      <c r="H236" s="96">
        <v>6</v>
      </c>
      <c r="I236" s="96">
        <v>6</v>
      </c>
      <c r="J236" s="96">
        <v>6</v>
      </c>
    </row>
    <row r="237" spans="1:10" ht="15">
      <c r="A237" s="47" t="s">
        <v>193</v>
      </c>
      <c r="B237" s="48" t="s">
        <v>189</v>
      </c>
      <c r="C237" s="96">
        <v>4</v>
      </c>
      <c r="D237" s="96">
        <v>4</v>
      </c>
      <c r="E237" s="96">
        <v>4</v>
      </c>
      <c r="F237" s="97">
        <v>4</v>
      </c>
      <c r="G237" s="96">
        <v>4</v>
      </c>
      <c r="H237" s="97">
        <v>4</v>
      </c>
      <c r="I237" s="96">
        <v>4</v>
      </c>
      <c r="J237" s="100">
        <v>4</v>
      </c>
    </row>
    <row r="238" spans="1:10" ht="15">
      <c r="A238" s="47" t="s">
        <v>194</v>
      </c>
      <c r="B238" s="48" t="s">
        <v>195</v>
      </c>
      <c r="C238" s="96">
        <v>5.268</v>
      </c>
      <c r="D238" s="96">
        <v>5.268</v>
      </c>
      <c r="E238" s="96">
        <v>5.268</v>
      </c>
      <c r="F238" s="96">
        <v>5.268</v>
      </c>
      <c r="G238" s="96">
        <v>5.268</v>
      </c>
      <c r="H238" s="96">
        <v>5.268</v>
      </c>
      <c r="I238" s="96">
        <v>5.268</v>
      </c>
      <c r="J238" s="96">
        <v>5.268</v>
      </c>
    </row>
    <row r="239" spans="1:10" ht="15">
      <c r="A239" s="47" t="s">
        <v>193</v>
      </c>
      <c r="B239" s="48" t="s">
        <v>195</v>
      </c>
      <c r="C239" s="96">
        <v>1.232</v>
      </c>
      <c r="D239" s="96">
        <v>1.232</v>
      </c>
      <c r="E239" s="96">
        <v>1.232</v>
      </c>
      <c r="F239" s="96">
        <v>1.232</v>
      </c>
      <c r="G239" s="96">
        <v>1.232</v>
      </c>
      <c r="H239" s="96">
        <v>1.232</v>
      </c>
      <c r="I239" s="96">
        <v>1.232</v>
      </c>
      <c r="J239" s="96">
        <v>1.232</v>
      </c>
    </row>
    <row r="240" spans="1:10" ht="25.5">
      <c r="A240" s="47" t="s">
        <v>196</v>
      </c>
      <c r="B240" s="48" t="s">
        <v>197</v>
      </c>
      <c r="C240" s="96">
        <v>1.68</v>
      </c>
      <c r="D240" s="96">
        <v>1.61</v>
      </c>
      <c r="E240" s="96">
        <v>1.55</v>
      </c>
      <c r="F240" s="97">
        <v>1.56</v>
      </c>
      <c r="G240" s="96">
        <v>1.49</v>
      </c>
      <c r="H240" s="97">
        <v>1.52</v>
      </c>
      <c r="I240" s="96">
        <v>1.43</v>
      </c>
      <c r="J240" s="100">
        <v>1.49</v>
      </c>
    </row>
    <row r="241" spans="1:10" ht="25.5">
      <c r="A241" s="47" t="s">
        <v>198</v>
      </c>
      <c r="B241" s="48" t="s">
        <v>143</v>
      </c>
      <c r="C241" s="96">
        <v>6.3</v>
      </c>
      <c r="D241" s="96">
        <v>6.1</v>
      </c>
      <c r="E241" s="96">
        <v>5.9</v>
      </c>
      <c r="F241" s="97">
        <v>5.9</v>
      </c>
      <c r="G241" s="96">
        <v>5.6</v>
      </c>
      <c r="H241" s="97">
        <v>5.7</v>
      </c>
      <c r="I241" s="96">
        <v>5.4</v>
      </c>
      <c r="J241" s="100">
        <v>5.6</v>
      </c>
    </row>
    <row r="242" spans="1:10" ht="15">
      <c r="A242" s="47" t="s">
        <v>199</v>
      </c>
      <c r="B242" s="48" t="s">
        <v>197</v>
      </c>
      <c r="C242" s="96">
        <v>1.3</v>
      </c>
      <c r="D242" s="96">
        <v>1.23</v>
      </c>
      <c r="E242" s="96">
        <v>1.24</v>
      </c>
      <c r="F242" s="97">
        <v>1.25</v>
      </c>
      <c r="G242" s="96">
        <v>1.18</v>
      </c>
      <c r="H242" s="97">
        <v>1.21</v>
      </c>
      <c r="I242" s="96">
        <v>1.12</v>
      </c>
      <c r="J242" s="100">
        <v>1.18</v>
      </c>
    </row>
    <row r="243" spans="1:10" ht="25.5">
      <c r="A243" s="47" t="s">
        <v>200</v>
      </c>
      <c r="B243" s="48" t="s">
        <v>143</v>
      </c>
      <c r="C243" s="96">
        <v>4.9</v>
      </c>
      <c r="D243" s="96">
        <v>4.6</v>
      </c>
      <c r="E243" s="96">
        <v>4.7</v>
      </c>
      <c r="F243" s="97">
        <v>4.7</v>
      </c>
      <c r="G243" s="96">
        <v>4.5</v>
      </c>
      <c r="H243" s="97">
        <v>4.6</v>
      </c>
      <c r="I243" s="96">
        <v>4.2</v>
      </c>
      <c r="J243" s="100">
        <v>4.5</v>
      </c>
    </row>
    <row r="244" spans="1:10" ht="15">
      <c r="A244" s="47" t="s">
        <v>201</v>
      </c>
      <c r="B244" s="48" t="s">
        <v>189</v>
      </c>
      <c r="C244" s="96">
        <v>4</v>
      </c>
      <c r="D244" s="96">
        <v>4</v>
      </c>
      <c r="E244" s="96">
        <v>4</v>
      </c>
      <c r="F244" s="96">
        <v>4</v>
      </c>
      <c r="G244" s="96">
        <v>4</v>
      </c>
      <c r="H244" s="96">
        <v>4</v>
      </c>
      <c r="I244" s="96">
        <v>4</v>
      </c>
      <c r="J244" s="96">
        <v>4</v>
      </c>
    </row>
    <row r="245" spans="1:10" ht="25.5">
      <c r="A245" s="47" t="s">
        <v>202</v>
      </c>
      <c r="B245" s="48" t="s">
        <v>143</v>
      </c>
      <c r="C245" s="96">
        <v>100</v>
      </c>
      <c r="D245" s="96">
        <v>100</v>
      </c>
      <c r="E245" s="96">
        <v>100</v>
      </c>
      <c r="F245" s="96">
        <v>100</v>
      </c>
      <c r="G245" s="96">
        <v>100</v>
      </c>
      <c r="H245" s="96">
        <v>100</v>
      </c>
      <c r="I245" s="96">
        <v>100</v>
      </c>
      <c r="J245" s="96">
        <v>100</v>
      </c>
    </row>
    <row r="246" spans="1:10" ht="15">
      <c r="A246" s="47" t="s">
        <v>203</v>
      </c>
      <c r="B246" s="48" t="s">
        <v>143</v>
      </c>
      <c r="C246" s="96">
        <v>58</v>
      </c>
      <c r="D246" s="96">
        <v>100</v>
      </c>
      <c r="E246" s="96">
        <v>100</v>
      </c>
      <c r="F246" s="96">
        <v>100</v>
      </c>
      <c r="G246" s="96">
        <v>100</v>
      </c>
      <c r="H246" s="96">
        <v>100</v>
      </c>
      <c r="I246" s="96">
        <v>100</v>
      </c>
      <c r="J246" s="96">
        <v>100</v>
      </c>
    </row>
    <row r="247" spans="1:10" ht="20.25" customHeight="1">
      <c r="A247" s="149" t="s">
        <v>212</v>
      </c>
      <c r="B247" s="149"/>
      <c r="C247" s="149"/>
      <c r="D247" s="149"/>
      <c r="E247" s="149"/>
      <c r="F247" s="149"/>
      <c r="G247" s="149"/>
      <c r="H247" s="149"/>
      <c r="I247" s="149"/>
      <c r="J247" s="149"/>
    </row>
    <row r="248" spans="1:10" ht="38.25">
      <c r="A248" s="51" t="s">
        <v>205</v>
      </c>
      <c r="B248" s="48" t="s">
        <v>206</v>
      </c>
      <c r="C248" s="101">
        <f aca="true" t="shared" si="4" ref="C248:J248">C251+C253+C255+C257</f>
        <v>71810.5</v>
      </c>
      <c r="D248" s="101">
        <f t="shared" si="4"/>
        <v>208448.21999999997</v>
      </c>
      <c r="E248" s="101">
        <f t="shared" si="4"/>
        <v>217614.7858</v>
      </c>
      <c r="F248" s="101">
        <f t="shared" si="4"/>
        <v>224345.14</v>
      </c>
      <c r="G248" s="101">
        <f t="shared" si="4"/>
        <v>131546.016</v>
      </c>
      <c r="H248" s="101">
        <f t="shared" si="4"/>
        <v>137027.1</v>
      </c>
      <c r="I248" s="101">
        <f t="shared" si="4"/>
        <v>263820.89</v>
      </c>
      <c r="J248" s="101">
        <f t="shared" si="4"/>
        <v>277706.2</v>
      </c>
    </row>
    <row r="249" spans="1:10" ht="15">
      <c r="A249" s="51"/>
      <c r="B249" s="48" t="s">
        <v>145</v>
      </c>
      <c r="C249" s="101">
        <v>107.59</v>
      </c>
      <c r="D249" s="101">
        <f>D248/C248*100</f>
        <v>290.27540540728717</v>
      </c>
      <c r="E249" s="101">
        <f>E248/D248*100</f>
        <v>104.3975265416035</v>
      </c>
      <c r="F249" s="101">
        <f>F248/D248*100</f>
        <v>107.62631602227164</v>
      </c>
      <c r="G249" s="101">
        <f>G248/E248*100</f>
        <v>60.44902487503677</v>
      </c>
      <c r="H249" s="101">
        <f>H248/F248*100</f>
        <v>61.07870221748507</v>
      </c>
      <c r="I249" s="101">
        <f>I248/G248*100</f>
        <v>200.55407075194128</v>
      </c>
      <c r="J249" s="101">
        <f>J248/H248*100</f>
        <v>202.66516623354067</v>
      </c>
    </row>
    <row r="250" spans="1:10" ht="15">
      <c r="A250" s="51" t="s">
        <v>207</v>
      </c>
      <c r="B250" s="51"/>
      <c r="C250" s="102"/>
      <c r="D250" s="102"/>
      <c r="E250" s="102"/>
      <c r="F250" s="102"/>
      <c r="G250" s="102"/>
      <c r="H250" s="102"/>
      <c r="I250" s="102"/>
      <c r="J250" s="102"/>
    </row>
    <row r="251" spans="1:10" ht="15">
      <c r="A251" s="51" t="s">
        <v>208</v>
      </c>
      <c r="B251" s="48" t="s">
        <v>206</v>
      </c>
      <c r="C251" s="103">
        <v>0</v>
      </c>
      <c r="D251" s="101">
        <v>116930</v>
      </c>
      <c r="E251" s="101">
        <f>F251*0.97</f>
        <v>92353.7</v>
      </c>
      <c r="F251" s="101">
        <v>95210</v>
      </c>
      <c r="G251" s="101">
        <f>H251*0.96</f>
        <v>57456</v>
      </c>
      <c r="H251" s="101">
        <v>59850</v>
      </c>
      <c r="I251" s="101">
        <f>J251*0.95</f>
        <v>171532</v>
      </c>
      <c r="J251" s="101">
        <v>180560</v>
      </c>
    </row>
    <row r="252" spans="1:10" ht="15">
      <c r="A252" s="51"/>
      <c r="B252" s="48" t="s">
        <v>145</v>
      </c>
      <c r="C252" s="103">
        <v>0</v>
      </c>
      <c r="D252" s="101">
        <v>0</v>
      </c>
      <c r="E252" s="101">
        <f>E251/D251*100</f>
        <v>78.98204053707346</v>
      </c>
      <c r="F252" s="101">
        <f>F251/D251*100</f>
        <v>81.42478405883861</v>
      </c>
      <c r="G252" s="101">
        <f>G251/E251*100</f>
        <v>62.21299200790007</v>
      </c>
      <c r="H252" s="101">
        <f>H251/F251*100</f>
        <v>62.86104400798236</v>
      </c>
      <c r="I252" s="101">
        <f>I251/G251*100</f>
        <v>298.5449735449735</v>
      </c>
      <c r="J252" s="101">
        <f>J251/H251*100</f>
        <v>301.687552213868</v>
      </c>
    </row>
    <row r="253" spans="1:10" ht="15">
      <c r="A253" s="51" t="s">
        <v>209</v>
      </c>
      <c r="B253" s="48" t="s">
        <v>206</v>
      </c>
      <c r="C253" s="103">
        <v>0</v>
      </c>
      <c r="D253" s="101">
        <v>20667.92</v>
      </c>
      <c r="E253" s="101">
        <f>F253*0.97</f>
        <v>57464.875799999994</v>
      </c>
      <c r="F253" s="101">
        <v>59242.14</v>
      </c>
      <c r="G253" s="101">
        <f>H253*0.96</f>
        <v>8889.6</v>
      </c>
      <c r="H253" s="101">
        <v>9260</v>
      </c>
      <c r="I253" s="101">
        <f>J253*0.95</f>
        <v>26372</v>
      </c>
      <c r="J253" s="101">
        <v>27760</v>
      </c>
    </row>
    <row r="254" spans="1:10" ht="15">
      <c r="A254" s="51"/>
      <c r="B254" s="48" t="s">
        <v>145</v>
      </c>
      <c r="C254" s="103">
        <v>0</v>
      </c>
      <c r="D254" s="101">
        <v>0</v>
      </c>
      <c r="E254" s="101">
        <f>E253/D253*100</f>
        <v>278.0389889258329</v>
      </c>
      <c r="F254" s="101">
        <f>F253/D253*100</f>
        <v>286.6381329132298</v>
      </c>
      <c r="G254" s="101">
        <f>G253/E253*100</f>
        <v>15.469623620068804</v>
      </c>
      <c r="H254" s="101">
        <f>H253/F253*100</f>
        <v>15.630765532777852</v>
      </c>
      <c r="I254" s="101">
        <f>I253/G253*100</f>
        <v>296.6612670986321</v>
      </c>
      <c r="J254" s="101">
        <f>J253/H253*100</f>
        <v>299.7840172786177</v>
      </c>
    </row>
    <row r="255" spans="1:10" ht="15">
      <c r="A255" s="51" t="s">
        <v>210</v>
      </c>
      <c r="B255" s="48" t="s">
        <v>206</v>
      </c>
      <c r="C255" s="101">
        <v>56935</v>
      </c>
      <c r="D255" s="101">
        <v>49500.3</v>
      </c>
      <c r="E255" s="101">
        <f>F255*0.97</f>
        <v>50870.971000000005</v>
      </c>
      <c r="F255" s="101">
        <v>52444.3</v>
      </c>
      <c r="G255" s="101">
        <f>H255*0.96</f>
        <v>48449.664</v>
      </c>
      <c r="H255" s="101">
        <v>50468.4</v>
      </c>
      <c r="I255" s="101">
        <f>J255*0.95</f>
        <v>49340.625</v>
      </c>
      <c r="J255" s="101">
        <v>51937.5</v>
      </c>
    </row>
    <row r="256" spans="1:10" ht="15">
      <c r="A256" s="51"/>
      <c r="B256" s="48" t="s">
        <v>145</v>
      </c>
      <c r="C256" s="101">
        <v>92.39</v>
      </c>
      <c r="D256" s="101">
        <f>D255/C255*100</f>
        <v>86.94177570914201</v>
      </c>
      <c r="E256" s="101">
        <f>E255/D255*100</f>
        <v>102.76901554131996</v>
      </c>
      <c r="F256" s="101">
        <f>F255/D255*100</f>
        <v>105.9474387023917</v>
      </c>
      <c r="G256" s="101">
        <f>G255/E255*100</f>
        <v>95.24029726108431</v>
      </c>
      <c r="H256" s="101">
        <f>H255/F255*100</f>
        <v>96.23238369088727</v>
      </c>
      <c r="I256" s="101">
        <f>I255/G255*100</f>
        <v>101.83894154560082</v>
      </c>
      <c r="J256" s="101">
        <f>J255/H255*100</f>
        <v>102.91093040397557</v>
      </c>
    </row>
    <row r="257" spans="1:10" ht="15">
      <c r="A257" s="51" t="s">
        <v>211</v>
      </c>
      <c r="B257" s="48" t="s">
        <v>206</v>
      </c>
      <c r="C257" s="101">
        <v>14875.5</v>
      </c>
      <c r="D257" s="101">
        <v>21350</v>
      </c>
      <c r="E257" s="101">
        <f>F257*0.97</f>
        <v>16925.239</v>
      </c>
      <c r="F257" s="101">
        <v>17448.7</v>
      </c>
      <c r="G257" s="101">
        <f>H257*0.96</f>
        <v>16750.752</v>
      </c>
      <c r="H257" s="101">
        <v>17448.7</v>
      </c>
      <c r="I257" s="101">
        <f>J257*0.95</f>
        <v>16576.265</v>
      </c>
      <c r="J257" s="101">
        <v>17448.7</v>
      </c>
    </row>
    <row r="258" spans="1:10" ht="15">
      <c r="A258" s="51"/>
      <c r="B258" s="48" t="s">
        <v>145</v>
      </c>
      <c r="C258" s="101">
        <v>290.29</v>
      </c>
      <c r="D258" s="101">
        <f>D257/C257*100</f>
        <v>143.5245874088266</v>
      </c>
      <c r="E258" s="101">
        <f>E257/D257*100</f>
        <v>79.27512412177987</v>
      </c>
      <c r="F258" s="101">
        <f>F257/D257*100</f>
        <v>81.72693208430914</v>
      </c>
      <c r="G258" s="101">
        <f>G257/E257*100</f>
        <v>98.96907216494844</v>
      </c>
      <c r="H258" s="101">
        <f>H257/F257*100</f>
        <v>100</v>
      </c>
      <c r="I258" s="101">
        <f>I257/G257*100</f>
        <v>98.95833333333333</v>
      </c>
      <c r="J258" s="101">
        <f>J257/H257*100</f>
        <v>100</v>
      </c>
    </row>
    <row r="259" spans="1:10" ht="25.5">
      <c r="A259" s="51" t="s">
        <v>213</v>
      </c>
      <c r="B259" s="48" t="s">
        <v>214</v>
      </c>
      <c r="C259" s="102">
        <v>0.255</v>
      </c>
      <c r="D259" s="102">
        <v>0.25</v>
      </c>
      <c r="E259" s="102">
        <v>0.25</v>
      </c>
      <c r="F259" s="102">
        <v>0.249</v>
      </c>
      <c r="G259" s="102">
        <v>0.25</v>
      </c>
      <c r="H259" s="102">
        <v>0.248</v>
      </c>
      <c r="I259" s="102">
        <v>0.25</v>
      </c>
      <c r="J259" s="102">
        <v>0.244</v>
      </c>
    </row>
    <row r="260" spans="1:10" ht="15">
      <c r="A260" s="52"/>
      <c r="B260" s="48" t="s">
        <v>145</v>
      </c>
      <c r="C260" s="15">
        <v>50.8</v>
      </c>
      <c r="D260" s="101">
        <f>D259/C259*100</f>
        <v>98.0392156862745</v>
      </c>
      <c r="E260" s="101">
        <f>E259/D259*100</f>
        <v>100</v>
      </c>
      <c r="F260" s="101">
        <f>F259/D259*100</f>
        <v>99.6</v>
      </c>
      <c r="G260" s="101">
        <f>G259/E259*100</f>
        <v>100</v>
      </c>
      <c r="H260" s="101">
        <f>H259/F259*100</f>
        <v>99.59839357429718</v>
      </c>
      <c r="I260" s="101">
        <f>I259/G259*100</f>
        <v>100</v>
      </c>
      <c r="J260" s="101">
        <f>J259/H259*100</f>
        <v>98.38709677419355</v>
      </c>
    </row>
    <row r="261" spans="1:10" ht="25.5">
      <c r="A261" s="51" t="s">
        <v>215</v>
      </c>
      <c r="B261" s="48" t="s">
        <v>216</v>
      </c>
      <c r="C261" s="102">
        <v>3290</v>
      </c>
      <c r="D261" s="102">
        <v>3285</v>
      </c>
      <c r="E261" s="102">
        <v>3285</v>
      </c>
      <c r="F261" s="102">
        <v>3280</v>
      </c>
      <c r="G261" s="102">
        <v>3285</v>
      </c>
      <c r="H261" s="102">
        <v>3275</v>
      </c>
      <c r="I261" s="102">
        <v>3285</v>
      </c>
      <c r="J261" s="102">
        <v>3270</v>
      </c>
    </row>
    <row r="262" spans="1:10" ht="15">
      <c r="A262" s="51" t="s">
        <v>217</v>
      </c>
      <c r="B262" s="48" t="s">
        <v>216</v>
      </c>
      <c r="C262" s="102">
        <v>1200</v>
      </c>
      <c r="D262" s="102">
        <v>1200</v>
      </c>
      <c r="E262" s="102">
        <v>1195</v>
      </c>
      <c r="F262" s="102">
        <v>1190</v>
      </c>
      <c r="G262" s="102">
        <v>1195</v>
      </c>
      <c r="H262" s="102">
        <v>1188</v>
      </c>
      <c r="I262" s="102">
        <v>1195</v>
      </c>
      <c r="J262" s="102">
        <v>1185</v>
      </c>
    </row>
    <row r="263" spans="1:10" ht="15">
      <c r="A263" s="51" t="s">
        <v>218</v>
      </c>
      <c r="B263" s="48" t="s">
        <v>216</v>
      </c>
      <c r="C263" s="102">
        <v>790</v>
      </c>
      <c r="D263" s="102">
        <v>790</v>
      </c>
      <c r="E263" s="102">
        <v>788</v>
      </c>
      <c r="F263" s="102">
        <v>785</v>
      </c>
      <c r="G263" s="102">
        <v>788</v>
      </c>
      <c r="H263" s="102">
        <v>780</v>
      </c>
      <c r="I263" s="102">
        <v>788</v>
      </c>
      <c r="J263" s="102">
        <v>776</v>
      </c>
    </row>
    <row r="264" spans="1:10" ht="15">
      <c r="A264" s="51" t="s">
        <v>219</v>
      </c>
      <c r="B264" s="48" t="s">
        <v>216</v>
      </c>
      <c r="C264" s="102">
        <v>1200</v>
      </c>
      <c r="D264" s="102">
        <v>1200</v>
      </c>
      <c r="E264" s="102">
        <v>1195</v>
      </c>
      <c r="F264" s="102">
        <v>1190</v>
      </c>
      <c r="G264" s="102">
        <v>1195</v>
      </c>
      <c r="H264" s="102">
        <v>1188</v>
      </c>
      <c r="I264" s="102">
        <v>1195</v>
      </c>
      <c r="J264" s="102">
        <v>1185</v>
      </c>
    </row>
    <row r="265" spans="1:10" ht="15">
      <c r="A265" s="51"/>
      <c r="B265" s="48" t="s">
        <v>145</v>
      </c>
      <c r="C265" s="15">
        <v>109.09</v>
      </c>
      <c r="D265" s="104">
        <f>D264/C264*100</f>
        <v>100</v>
      </c>
      <c r="E265" s="101">
        <f>E264/D264*100</f>
        <v>99.58333333333333</v>
      </c>
      <c r="F265" s="101">
        <f>F264/D264*100</f>
        <v>99.16666666666667</v>
      </c>
      <c r="G265" s="104">
        <f>G264/E264*100</f>
        <v>100</v>
      </c>
      <c r="H265" s="101">
        <f>H264/F264*100</f>
        <v>99.83193277310924</v>
      </c>
      <c r="I265" s="104">
        <f>I264/G264*100</f>
        <v>100</v>
      </c>
      <c r="J265" s="101">
        <f>J264/H264*100</f>
        <v>99.74747474747475</v>
      </c>
    </row>
    <row r="266" spans="1:10" ht="25.5">
      <c r="A266" s="51" t="s">
        <v>220</v>
      </c>
      <c r="B266" s="48" t="s">
        <v>216</v>
      </c>
      <c r="C266" s="102">
        <v>0</v>
      </c>
      <c r="D266" s="4">
        <v>0</v>
      </c>
      <c r="E266" s="102">
        <v>0</v>
      </c>
      <c r="F266" s="4">
        <v>0</v>
      </c>
      <c r="G266" s="102">
        <v>0</v>
      </c>
      <c r="H266" s="4">
        <v>0</v>
      </c>
      <c r="I266" s="102">
        <v>0</v>
      </c>
      <c r="J266" s="102">
        <v>0</v>
      </c>
    </row>
    <row r="267" spans="1:10" ht="15">
      <c r="A267" s="51"/>
      <c r="B267" s="48" t="s">
        <v>145</v>
      </c>
      <c r="C267" s="102">
        <v>0</v>
      </c>
      <c r="D267" s="4">
        <v>0</v>
      </c>
      <c r="E267" s="102">
        <v>0</v>
      </c>
      <c r="F267" s="4">
        <v>0</v>
      </c>
      <c r="G267" s="102">
        <v>0</v>
      </c>
      <c r="H267" s="4">
        <v>0</v>
      </c>
      <c r="I267" s="102">
        <v>0</v>
      </c>
      <c r="J267" s="102">
        <v>0</v>
      </c>
    </row>
    <row r="268" spans="1:10" ht="25.5">
      <c r="A268" s="51" t="s">
        <v>221</v>
      </c>
      <c r="B268" s="48" t="s">
        <v>216</v>
      </c>
      <c r="C268" s="102">
        <v>180</v>
      </c>
      <c r="D268" s="102">
        <v>173</v>
      </c>
      <c r="E268" s="102">
        <v>44</v>
      </c>
      <c r="F268" s="102">
        <v>44</v>
      </c>
      <c r="G268" s="102">
        <v>44</v>
      </c>
      <c r="H268" s="102">
        <v>44</v>
      </c>
      <c r="I268" s="102">
        <v>0</v>
      </c>
      <c r="J268" s="102">
        <v>0</v>
      </c>
    </row>
    <row r="269" spans="1:10" ht="15">
      <c r="A269" s="51"/>
      <c r="B269" s="48" t="s">
        <v>145</v>
      </c>
      <c r="C269" s="15">
        <v>78.26</v>
      </c>
      <c r="D269" s="104">
        <f>D268/C268*100</f>
        <v>96.11111111111111</v>
      </c>
      <c r="E269" s="101">
        <f>E268/D268*100</f>
        <v>25.43352601156069</v>
      </c>
      <c r="F269" s="101">
        <f>F268/D268*100</f>
        <v>25.43352601156069</v>
      </c>
      <c r="G269" s="101">
        <f>G268/E268*100</f>
        <v>100</v>
      </c>
      <c r="H269" s="101">
        <f>H268/F268*100</f>
        <v>100</v>
      </c>
      <c r="I269" s="101">
        <f>I268/G268*100</f>
        <v>0</v>
      </c>
      <c r="J269" s="101">
        <f>J268/H268*100</f>
        <v>0</v>
      </c>
    </row>
    <row r="270" spans="1:10" ht="18" customHeight="1">
      <c r="A270" s="141" t="s">
        <v>222</v>
      </c>
      <c r="B270" s="142"/>
      <c r="C270" s="142"/>
      <c r="D270" s="142"/>
      <c r="E270" s="142"/>
      <c r="F270" s="142"/>
      <c r="G270" s="142"/>
      <c r="H270" s="142"/>
      <c r="I270" s="142"/>
      <c r="J270" s="143"/>
    </row>
    <row r="271" spans="1:2" ht="15.75">
      <c r="A271" s="53" t="s">
        <v>223</v>
      </c>
      <c r="B271" s="54"/>
    </row>
    <row r="272" spans="1:10" ht="15.75">
      <c r="A272" s="55" t="s">
        <v>224</v>
      </c>
      <c r="B272" s="56" t="s">
        <v>225</v>
      </c>
      <c r="C272" s="71">
        <v>53320</v>
      </c>
      <c r="D272" s="72">
        <v>53500</v>
      </c>
      <c r="E272" s="72">
        <v>53600</v>
      </c>
      <c r="F272" s="73">
        <v>53700</v>
      </c>
      <c r="G272" s="73">
        <v>53750</v>
      </c>
      <c r="H272" s="73">
        <v>53800</v>
      </c>
      <c r="I272" s="73">
        <v>53900</v>
      </c>
      <c r="J272" s="73">
        <v>54250</v>
      </c>
    </row>
    <row r="273" spans="1:10" ht="15.75">
      <c r="A273" s="57" t="s">
        <v>226</v>
      </c>
      <c r="B273" s="56"/>
      <c r="C273" s="71"/>
      <c r="D273" s="72"/>
      <c r="E273" s="72"/>
      <c r="F273" s="73"/>
      <c r="G273" s="73"/>
      <c r="H273" s="73"/>
      <c r="I273" s="73"/>
      <c r="J273" s="73"/>
    </row>
    <row r="274" spans="1:10" ht="15.75">
      <c r="A274" s="58" t="s">
        <v>227</v>
      </c>
      <c r="B274" s="56" t="s">
        <v>225</v>
      </c>
      <c r="C274" s="71">
        <v>10664</v>
      </c>
      <c r="D274" s="72">
        <v>10700</v>
      </c>
      <c r="E274" s="72">
        <v>10720</v>
      </c>
      <c r="F274" s="73">
        <v>10740</v>
      </c>
      <c r="G274" s="73">
        <v>10750</v>
      </c>
      <c r="H274" s="73">
        <v>10760</v>
      </c>
      <c r="I274" s="73">
        <v>10780</v>
      </c>
      <c r="J274" s="73">
        <v>10850</v>
      </c>
    </row>
    <row r="275" spans="1:10" ht="15.75">
      <c r="A275" s="55" t="s">
        <v>228</v>
      </c>
      <c r="B275" s="56" t="s">
        <v>225</v>
      </c>
      <c r="C275" s="71">
        <v>32450</v>
      </c>
      <c r="D275" s="72">
        <v>32500</v>
      </c>
      <c r="E275" s="72">
        <v>32550</v>
      </c>
      <c r="F275" s="73">
        <v>32600</v>
      </c>
      <c r="G275" s="73">
        <v>32600</v>
      </c>
      <c r="H275" s="73">
        <v>32660</v>
      </c>
      <c r="I275" s="73">
        <v>32650</v>
      </c>
      <c r="J275" s="73">
        <v>32720</v>
      </c>
    </row>
    <row r="276" spans="1:10" ht="15.75">
      <c r="A276" s="59" t="s">
        <v>229</v>
      </c>
      <c r="B276" s="60" t="s">
        <v>225</v>
      </c>
      <c r="C276" s="71">
        <f>C278+C279+C280+C281+C282+C283</f>
        <v>290568</v>
      </c>
      <c r="D276" s="71">
        <f aca="true" t="shared" si="5" ref="D276:J276">D278+D279+D280+D281+D282+D283</f>
        <v>382489</v>
      </c>
      <c r="E276" s="71">
        <f t="shared" si="5"/>
        <v>397165</v>
      </c>
      <c r="F276" s="71">
        <f>F278+F279+F280+F281+F282+F283</f>
        <v>399073</v>
      </c>
      <c r="G276" s="71">
        <f t="shared" si="5"/>
        <v>407842</v>
      </c>
      <c r="H276" s="71">
        <f t="shared" si="5"/>
        <v>411530</v>
      </c>
      <c r="I276" s="71">
        <f>I278+I279+I280+I281+I282+I283</f>
        <v>425304</v>
      </c>
      <c r="J276" s="71">
        <f t="shared" si="5"/>
        <v>430793</v>
      </c>
    </row>
    <row r="277" spans="1:10" ht="15.75">
      <c r="A277" s="61" t="s">
        <v>230</v>
      </c>
      <c r="B277" s="56"/>
      <c r="C277" s="74"/>
      <c r="D277" s="74"/>
      <c r="E277" s="74"/>
      <c r="F277" s="73"/>
      <c r="G277" s="73"/>
      <c r="H277" s="73"/>
      <c r="I277" s="73"/>
      <c r="J277" s="73"/>
    </row>
    <row r="278" spans="1:10" ht="15.75">
      <c r="A278" s="58" t="s">
        <v>231</v>
      </c>
      <c r="B278" s="56" t="s">
        <v>225</v>
      </c>
      <c r="C278" s="74">
        <v>218226</v>
      </c>
      <c r="D278" s="74">
        <v>230447</v>
      </c>
      <c r="E278" s="74">
        <v>240356</v>
      </c>
      <c r="F278" s="73">
        <v>241048</v>
      </c>
      <c r="G278" s="73">
        <v>252374</v>
      </c>
      <c r="H278" s="73">
        <v>254546</v>
      </c>
      <c r="I278" s="73">
        <v>264993</v>
      </c>
      <c r="J278" s="73">
        <v>268800</v>
      </c>
    </row>
    <row r="279" spans="1:10" ht="15.75">
      <c r="A279" s="58" t="s">
        <v>232</v>
      </c>
      <c r="B279" s="56" t="s">
        <v>225</v>
      </c>
      <c r="C279" s="74">
        <v>-17236</v>
      </c>
      <c r="D279" s="74">
        <v>60310</v>
      </c>
      <c r="E279" s="74">
        <v>62120</v>
      </c>
      <c r="F279" s="73">
        <v>62740</v>
      </c>
      <c r="G279" s="73">
        <v>63840</v>
      </c>
      <c r="H279" s="73">
        <v>63970</v>
      </c>
      <c r="I279" s="73">
        <v>65230</v>
      </c>
      <c r="J279" s="73">
        <v>66046</v>
      </c>
    </row>
    <row r="280" spans="1:10" ht="15.75">
      <c r="A280" s="58" t="s">
        <v>233</v>
      </c>
      <c r="B280" s="56" t="s">
        <v>225</v>
      </c>
      <c r="C280" s="74">
        <v>6646</v>
      </c>
      <c r="D280" s="74">
        <v>7587</v>
      </c>
      <c r="E280" s="74">
        <v>8900</v>
      </c>
      <c r="F280" s="73">
        <v>9103</v>
      </c>
      <c r="G280" s="73">
        <v>10100</v>
      </c>
      <c r="H280" s="73">
        <v>10792</v>
      </c>
      <c r="I280" s="73">
        <v>11900</v>
      </c>
      <c r="J280" s="73">
        <v>12006</v>
      </c>
    </row>
    <row r="281" spans="1:10" ht="15.75">
      <c r="A281" s="62" t="s">
        <v>234</v>
      </c>
      <c r="B281" s="56" t="s">
        <v>225</v>
      </c>
      <c r="C281" s="74">
        <v>19330</v>
      </c>
      <c r="D281" s="74">
        <v>19400</v>
      </c>
      <c r="E281" s="74">
        <v>19450</v>
      </c>
      <c r="F281" s="73">
        <v>19500</v>
      </c>
      <c r="G281" s="73">
        <v>19550</v>
      </c>
      <c r="H281" s="73">
        <v>19610</v>
      </c>
      <c r="I281" s="73">
        <v>19600</v>
      </c>
      <c r="J281" s="73">
        <v>19720</v>
      </c>
    </row>
    <row r="282" spans="1:10" ht="15.75">
      <c r="A282" s="62" t="s">
        <v>235</v>
      </c>
      <c r="B282" s="56" t="s">
        <v>225</v>
      </c>
      <c r="C282" s="74">
        <v>27135</v>
      </c>
      <c r="D282" s="74">
        <v>26638</v>
      </c>
      <c r="E282" s="74">
        <v>26800</v>
      </c>
      <c r="F282" s="73">
        <v>27000</v>
      </c>
      <c r="G282" s="73">
        <v>27000</v>
      </c>
      <c r="H282" s="73">
        <v>27500</v>
      </c>
      <c r="I282" s="73">
        <v>27500</v>
      </c>
      <c r="J282" s="73">
        <v>28000</v>
      </c>
    </row>
    <row r="283" spans="1:10" ht="15.75">
      <c r="A283" s="58" t="s">
        <v>236</v>
      </c>
      <c r="B283" s="56" t="s">
        <v>225</v>
      </c>
      <c r="C283" s="74">
        <v>36467</v>
      </c>
      <c r="D283" s="74">
        <v>38107</v>
      </c>
      <c r="E283" s="74">
        <v>39539</v>
      </c>
      <c r="F283" s="73">
        <v>39682</v>
      </c>
      <c r="G283" s="73">
        <v>34978</v>
      </c>
      <c r="H283" s="73">
        <v>35112</v>
      </c>
      <c r="I283" s="73">
        <v>36081</v>
      </c>
      <c r="J283" s="73">
        <v>36221</v>
      </c>
    </row>
    <row r="284" spans="1:10" ht="15.75">
      <c r="A284" s="55" t="s">
        <v>237</v>
      </c>
      <c r="B284" s="56" t="s">
        <v>225</v>
      </c>
      <c r="C284" s="74">
        <v>14450</v>
      </c>
      <c r="D284" s="74">
        <v>13931</v>
      </c>
      <c r="E284" s="74">
        <v>14100</v>
      </c>
      <c r="F284" s="73">
        <v>14158</v>
      </c>
      <c r="G284" s="73">
        <v>14671</v>
      </c>
      <c r="H284" s="73">
        <v>14732</v>
      </c>
      <c r="I284" s="73">
        <v>15266</v>
      </c>
      <c r="J284" s="73">
        <v>15328</v>
      </c>
    </row>
    <row r="285" spans="1:10" ht="15.75">
      <c r="A285" s="63" t="s">
        <v>238</v>
      </c>
      <c r="B285" s="56" t="s">
        <v>225</v>
      </c>
      <c r="C285" s="74">
        <v>3467</v>
      </c>
      <c r="D285" s="74">
        <v>3131</v>
      </c>
      <c r="E285" s="74">
        <v>2444</v>
      </c>
      <c r="F285" s="73">
        <v>2460</v>
      </c>
      <c r="G285" s="73">
        <v>2542</v>
      </c>
      <c r="H285" s="73">
        <v>2580</v>
      </c>
      <c r="I285" s="73">
        <v>2644</v>
      </c>
      <c r="J285" s="73">
        <v>2680</v>
      </c>
    </row>
    <row r="286" spans="1:10" ht="15.75">
      <c r="A286" s="64" t="s">
        <v>239</v>
      </c>
      <c r="B286" s="56" t="s">
        <v>225</v>
      </c>
      <c r="C286" s="74">
        <v>401820</v>
      </c>
      <c r="D286" s="74">
        <v>431770</v>
      </c>
      <c r="E286" s="74">
        <v>450280</v>
      </c>
      <c r="F286" s="73">
        <v>459924</v>
      </c>
      <c r="G286" s="73">
        <v>472598</v>
      </c>
      <c r="H286" s="73">
        <v>488591</v>
      </c>
      <c r="I286" s="73">
        <v>480880</v>
      </c>
      <c r="J286" s="73">
        <v>498238</v>
      </c>
    </row>
    <row r="287" spans="1:10" ht="15.75">
      <c r="A287" s="65" t="s">
        <v>240</v>
      </c>
      <c r="B287" s="56" t="s">
        <v>225</v>
      </c>
      <c r="C287" s="71">
        <f aca="true" t="shared" si="6" ref="C287:J287">C272+C275+C276+C284+C285+C286</f>
        <v>796075</v>
      </c>
      <c r="D287" s="71">
        <f t="shared" si="6"/>
        <v>917321</v>
      </c>
      <c r="E287" s="71">
        <f t="shared" si="6"/>
        <v>950139</v>
      </c>
      <c r="F287" s="71">
        <f t="shared" si="6"/>
        <v>961915</v>
      </c>
      <c r="G287" s="71">
        <f t="shared" si="6"/>
        <v>984003</v>
      </c>
      <c r="H287" s="71">
        <f t="shared" si="6"/>
        <v>1003893</v>
      </c>
      <c r="I287" s="71">
        <f t="shared" si="6"/>
        <v>1010644</v>
      </c>
      <c r="J287" s="71">
        <f t="shared" si="6"/>
        <v>1034009</v>
      </c>
    </row>
    <row r="288" spans="1:10" ht="15.75">
      <c r="A288" s="61"/>
      <c r="B288" s="56"/>
      <c r="C288" s="74"/>
      <c r="D288" s="74"/>
      <c r="E288" s="74"/>
      <c r="F288" s="73"/>
      <c r="G288" s="73"/>
      <c r="H288" s="73"/>
      <c r="I288" s="73"/>
      <c r="J288" s="73"/>
    </row>
    <row r="289" spans="1:10" ht="31.5">
      <c r="A289" s="66" t="s">
        <v>241</v>
      </c>
      <c r="B289" s="56" t="s">
        <v>225</v>
      </c>
      <c r="C289" s="71">
        <f aca="true" t="shared" si="7" ref="C289:J289">C296+C297-C291-C292</f>
        <v>1616137</v>
      </c>
      <c r="D289" s="71">
        <f t="shared" si="7"/>
        <v>1859930</v>
      </c>
      <c r="E289" s="71">
        <f t="shared" si="7"/>
        <v>1407135</v>
      </c>
      <c r="F289" s="71">
        <f t="shared" si="7"/>
        <v>1411973</v>
      </c>
      <c r="G289" s="71">
        <f t="shared" si="7"/>
        <v>1477781</v>
      </c>
      <c r="H289" s="71">
        <f t="shared" si="7"/>
        <v>1492187</v>
      </c>
      <c r="I289" s="71">
        <f t="shared" si="7"/>
        <v>1551985</v>
      </c>
      <c r="J289" s="71">
        <f t="shared" si="7"/>
        <v>1575988</v>
      </c>
    </row>
    <row r="290" spans="1:10" ht="15.75">
      <c r="A290" s="66"/>
      <c r="B290" s="56"/>
      <c r="C290" s="74"/>
      <c r="D290" s="74"/>
      <c r="E290" s="74"/>
      <c r="F290" s="73"/>
      <c r="G290" s="73"/>
      <c r="H290" s="73"/>
      <c r="I290" s="73"/>
      <c r="J290" s="73"/>
    </row>
    <row r="291" spans="1:10" ht="31.5">
      <c r="A291" s="66" t="s">
        <v>242</v>
      </c>
      <c r="B291" s="56" t="s">
        <v>225</v>
      </c>
      <c r="C291" s="74">
        <v>-17423</v>
      </c>
      <c r="D291" s="74">
        <v>62347</v>
      </c>
      <c r="E291" s="74">
        <v>64159</v>
      </c>
      <c r="F291" s="73">
        <v>64786</v>
      </c>
      <c r="G291" s="73">
        <v>65882</v>
      </c>
      <c r="H291" s="73">
        <v>66019</v>
      </c>
      <c r="I291" s="73">
        <v>67276</v>
      </c>
      <c r="J291" s="73">
        <v>68109</v>
      </c>
    </row>
    <row r="292" spans="1:10" ht="15.75">
      <c r="A292" s="66" t="s">
        <v>243</v>
      </c>
      <c r="B292" s="56" t="s">
        <v>225</v>
      </c>
      <c r="C292" s="71">
        <f aca="true" t="shared" si="8" ref="C292:J292">C294+C295</f>
        <v>609144</v>
      </c>
      <c r="D292" s="71">
        <f t="shared" si="8"/>
        <v>646660</v>
      </c>
      <c r="E292" s="71">
        <f t="shared" si="8"/>
        <v>673131</v>
      </c>
      <c r="F292" s="71">
        <f t="shared" si="8"/>
        <v>683423</v>
      </c>
      <c r="G292" s="71">
        <f t="shared" si="8"/>
        <v>704780</v>
      </c>
      <c r="H292" s="71">
        <f t="shared" si="8"/>
        <v>722489</v>
      </c>
      <c r="I292" s="71">
        <f t="shared" si="8"/>
        <v>722766</v>
      </c>
      <c r="J292" s="71">
        <f t="shared" si="8"/>
        <v>743097</v>
      </c>
    </row>
    <row r="293" spans="1:10" ht="15.75">
      <c r="A293" s="61" t="s">
        <v>230</v>
      </c>
      <c r="B293" s="56"/>
      <c r="C293" s="74"/>
      <c r="D293" s="74"/>
      <c r="E293" s="74"/>
      <c r="F293" s="73"/>
      <c r="G293" s="73"/>
      <c r="H293" s="73"/>
      <c r="I293" s="73"/>
      <c r="J293" s="73"/>
    </row>
    <row r="294" spans="1:10" ht="15.75">
      <c r="A294" s="67" t="s">
        <v>244</v>
      </c>
      <c r="B294" s="56" t="s">
        <v>225</v>
      </c>
      <c r="C294" s="74">
        <v>205090</v>
      </c>
      <c r="D294" s="74">
        <v>212540</v>
      </c>
      <c r="E294" s="74">
        <v>220407</v>
      </c>
      <c r="F294" s="73">
        <v>221039</v>
      </c>
      <c r="G294" s="73">
        <v>229640</v>
      </c>
      <c r="H294" s="73">
        <v>231318</v>
      </c>
      <c r="I294" s="73">
        <v>239242</v>
      </c>
      <c r="J294" s="73">
        <v>242179</v>
      </c>
    </row>
    <row r="295" spans="1:10" ht="15.75">
      <c r="A295" s="67" t="s">
        <v>245</v>
      </c>
      <c r="B295" s="56" t="s">
        <v>225</v>
      </c>
      <c r="C295" s="74">
        <v>404054</v>
      </c>
      <c r="D295" s="74">
        <v>434120</v>
      </c>
      <c r="E295" s="74">
        <v>452724</v>
      </c>
      <c r="F295" s="73">
        <v>462384</v>
      </c>
      <c r="G295" s="73">
        <v>475140</v>
      </c>
      <c r="H295" s="73">
        <v>491171</v>
      </c>
      <c r="I295" s="73">
        <v>483524</v>
      </c>
      <c r="J295" s="73">
        <v>500918</v>
      </c>
    </row>
    <row r="296" spans="1:10" ht="31.5">
      <c r="A296" s="66" t="s">
        <v>246</v>
      </c>
      <c r="B296" s="56" t="s">
        <v>225</v>
      </c>
      <c r="C296" s="74">
        <v>12541</v>
      </c>
      <c r="D296" s="74">
        <v>146111</v>
      </c>
      <c r="E296" s="74">
        <v>6160</v>
      </c>
      <c r="F296" s="73">
        <v>6180</v>
      </c>
      <c r="G296" s="73">
        <v>6200</v>
      </c>
      <c r="H296" s="73">
        <v>6230</v>
      </c>
      <c r="I296" s="73">
        <v>6230</v>
      </c>
      <c r="J296" s="73">
        <v>6280</v>
      </c>
    </row>
    <row r="297" spans="1:10" ht="15.75">
      <c r="A297" s="66" t="s">
        <v>247</v>
      </c>
      <c r="B297" s="56" t="s">
        <v>225</v>
      </c>
      <c r="C297" s="71">
        <f aca="true" t="shared" si="9" ref="C297:J297">C299+C300</f>
        <v>2195317</v>
      </c>
      <c r="D297" s="71">
        <f t="shared" si="9"/>
        <v>2422826</v>
      </c>
      <c r="E297" s="71">
        <f t="shared" si="9"/>
        <v>2138265</v>
      </c>
      <c r="F297" s="71">
        <f t="shared" si="9"/>
        <v>2154002</v>
      </c>
      <c r="G297" s="71">
        <f t="shared" si="9"/>
        <v>2242243</v>
      </c>
      <c r="H297" s="71">
        <f t="shared" si="9"/>
        <v>2274465</v>
      </c>
      <c r="I297" s="71">
        <f t="shared" si="9"/>
        <v>2335797</v>
      </c>
      <c r="J297" s="71">
        <f t="shared" si="9"/>
        <v>2380914</v>
      </c>
    </row>
    <row r="298" spans="1:10" ht="15.75">
      <c r="A298" s="66" t="s">
        <v>230</v>
      </c>
      <c r="B298" s="56"/>
      <c r="C298" s="74"/>
      <c r="D298" s="74"/>
      <c r="E298" s="74"/>
      <c r="F298" s="73"/>
      <c r="G298" s="73"/>
      <c r="H298" s="73"/>
      <c r="I298" s="73"/>
      <c r="J298" s="73"/>
    </row>
    <row r="299" spans="1:10" ht="15.75">
      <c r="A299" s="67" t="s">
        <v>248</v>
      </c>
      <c r="B299" s="56" t="s">
        <v>225</v>
      </c>
      <c r="C299" s="74">
        <v>434325</v>
      </c>
      <c r="D299" s="74">
        <v>556147</v>
      </c>
      <c r="E299" s="74">
        <v>191404</v>
      </c>
      <c r="F299" s="73">
        <v>192383</v>
      </c>
      <c r="G299" s="73">
        <v>198332</v>
      </c>
      <c r="H299" s="73">
        <v>200260</v>
      </c>
      <c r="I299" s="73">
        <v>205307</v>
      </c>
      <c r="J299" s="73">
        <v>208476</v>
      </c>
    </row>
    <row r="300" spans="1:10" ht="15.75">
      <c r="A300" s="67" t="s">
        <v>249</v>
      </c>
      <c r="B300" s="56" t="s">
        <v>225</v>
      </c>
      <c r="C300" s="74">
        <v>1760992</v>
      </c>
      <c r="D300" s="74">
        <v>1866679</v>
      </c>
      <c r="E300" s="74">
        <v>1946861</v>
      </c>
      <c r="F300" s="73">
        <v>1961619</v>
      </c>
      <c r="G300" s="73">
        <v>2043911</v>
      </c>
      <c r="H300" s="73">
        <v>2074205</v>
      </c>
      <c r="I300" s="73">
        <v>2130490</v>
      </c>
      <c r="J300" s="73">
        <v>2172438</v>
      </c>
    </row>
    <row r="301" spans="1:10" ht="15.75">
      <c r="A301" s="65" t="s">
        <v>250</v>
      </c>
      <c r="B301" s="56" t="s">
        <v>225</v>
      </c>
      <c r="C301" s="71">
        <f aca="true" t="shared" si="10" ref="C301:J301">C287+C289</f>
        <v>2412212</v>
      </c>
      <c r="D301" s="71">
        <f t="shared" si="10"/>
        <v>2777251</v>
      </c>
      <c r="E301" s="71">
        <f t="shared" si="10"/>
        <v>2357274</v>
      </c>
      <c r="F301" s="71">
        <f t="shared" si="10"/>
        <v>2373888</v>
      </c>
      <c r="G301" s="71">
        <f t="shared" si="10"/>
        <v>2461784</v>
      </c>
      <c r="H301" s="71">
        <f t="shared" si="10"/>
        <v>2496080</v>
      </c>
      <c r="I301" s="71">
        <f t="shared" si="10"/>
        <v>2562629</v>
      </c>
      <c r="J301" s="71">
        <f t="shared" si="10"/>
        <v>2609997</v>
      </c>
    </row>
    <row r="302" spans="1:10" ht="15.75">
      <c r="A302" s="61"/>
      <c r="B302" s="56"/>
      <c r="C302" s="74"/>
      <c r="D302" s="74"/>
      <c r="E302" s="74"/>
      <c r="F302" s="73"/>
      <c r="G302" s="73"/>
      <c r="H302" s="73"/>
      <c r="I302" s="73"/>
      <c r="J302" s="73"/>
    </row>
    <row r="303" spans="1:10" ht="15.75">
      <c r="A303" s="68" t="s">
        <v>251</v>
      </c>
      <c r="B303" s="56"/>
      <c r="C303" s="74"/>
      <c r="D303" s="74"/>
      <c r="E303" s="74"/>
      <c r="F303" s="73"/>
      <c r="G303" s="73"/>
      <c r="H303" s="73"/>
      <c r="I303" s="73"/>
      <c r="J303" s="73"/>
    </row>
    <row r="304" spans="1:10" ht="31.5">
      <c r="A304" s="69" t="s">
        <v>252</v>
      </c>
      <c r="B304" s="56" t="s">
        <v>225</v>
      </c>
      <c r="C304" s="71">
        <f aca="true" t="shared" si="11" ref="C304:J304">C272+C275-C274</f>
        <v>75106</v>
      </c>
      <c r="D304" s="71">
        <f t="shared" si="11"/>
        <v>75300</v>
      </c>
      <c r="E304" s="71">
        <f t="shared" si="11"/>
        <v>75430</v>
      </c>
      <c r="F304" s="71">
        <f t="shared" si="11"/>
        <v>75560</v>
      </c>
      <c r="G304" s="71">
        <f t="shared" si="11"/>
        <v>75600</v>
      </c>
      <c r="H304" s="71">
        <f t="shared" si="11"/>
        <v>75700</v>
      </c>
      <c r="I304" s="71">
        <f t="shared" si="11"/>
        <v>75770</v>
      </c>
      <c r="J304" s="71">
        <f t="shared" si="11"/>
        <v>76120</v>
      </c>
    </row>
    <row r="305" spans="1:10" ht="15.75">
      <c r="A305" s="69" t="s">
        <v>253</v>
      </c>
      <c r="B305" s="56" t="s">
        <v>225</v>
      </c>
      <c r="C305" s="74">
        <v>97704</v>
      </c>
      <c r="D305" s="74">
        <v>101865</v>
      </c>
      <c r="E305" s="74">
        <v>103904</v>
      </c>
      <c r="F305" s="74">
        <v>104404</v>
      </c>
      <c r="G305" s="74">
        <v>103837</v>
      </c>
      <c r="H305" s="74">
        <v>104437</v>
      </c>
      <c r="I305" s="74">
        <v>103852</v>
      </c>
      <c r="J305" s="74">
        <v>104452</v>
      </c>
    </row>
    <row r="306" spans="1:10" ht="15.75">
      <c r="A306" s="69" t="s">
        <v>254</v>
      </c>
      <c r="B306" s="56" t="s">
        <v>225</v>
      </c>
      <c r="C306" s="74">
        <v>1039</v>
      </c>
      <c r="D306" s="74">
        <v>1120</v>
      </c>
      <c r="E306" s="74">
        <v>1160</v>
      </c>
      <c r="F306" s="74">
        <v>1180</v>
      </c>
      <c r="G306" s="74">
        <v>1200</v>
      </c>
      <c r="H306" s="74">
        <v>1230</v>
      </c>
      <c r="I306" s="74">
        <v>1230</v>
      </c>
      <c r="J306" s="74">
        <v>1280</v>
      </c>
    </row>
    <row r="307" spans="1:10" ht="31.5">
      <c r="A307" s="61" t="s">
        <v>255</v>
      </c>
      <c r="B307" s="56" t="s">
        <v>225</v>
      </c>
      <c r="C307" s="74">
        <v>4376</v>
      </c>
      <c r="D307" s="74">
        <v>4296</v>
      </c>
      <c r="E307" s="74">
        <v>4884</v>
      </c>
      <c r="F307" s="74">
        <v>4908</v>
      </c>
      <c r="G307" s="74">
        <v>4840</v>
      </c>
      <c r="H307" s="74">
        <v>4864</v>
      </c>
      <c r="I307" s="74">
        <v>5844</v>
      </c>
      <c r="J307" s="74">
        <v>5872</v>
      </c>
    </row>
    <row r="308" spans="1:10" ht="15.75">
      <c r="A308" s="61" t="s">
        <v>256</v>
      </c>
      <c r="B308" s="56" t="s">
        <v>225</v>
      </c>
      <c r="C308" s="74">
        <v>61606</v>
      </c>
      <c r="D308" s="74">
        <v>73771</v>
      </c>
      <c r="E308" s="74">
        <v>10709</v>
      </c>
      <c r="F308" s="74">
        <v>10761</v>
      </c>
      <c r="G308" s="74">
        <v>12462</v>
      </c>
      <c r="H308" s="74">
        <v>12522</v>
      </c>
      <c r="I308" s="74">
        <v>12462</v>
      </c>
      <c r="J308" s="74">
        <v>12522</v>
      </c>
    </row>
    <row r="309" spans="1:10" ht="15.75">
      <c r="A309" s="61" t="s">
        <v>257</v>
      </c>
      <c r="B309" s="56" t="s">
        <v>225</v>
      </c>
      <c r="C309" s="74">
        <v>149631</v>
      </c>
      <c r="D309" s="74">
        <v>467116</v>
      </c>
      <c r="E309" s="74">
        <v>59894</v>
      </c>
      <c r="F309" s="74">
        <v>60183</v>
      </c>
      <c r="G309" s="74">
        <v>54512</v>
      </c>
      <c r="H309" s="74">
        <v>54774</v>
      </c>
      <c r="I309" s="74">
        <v>52879</v>
      </c>
      <c r="J309" s="74">
        <v>53134</v>
      </c>
    </row>
    <row r="310" spans="1:10" ht="15.75">
      <c r="A310" s="61" t="s">
        <v>258</v>
      </c>
      <c r="B310" s="56" t="s">
        <v>225</v>
      </c>
      <c r="C310" s="74">
        <v>606</v>
      </c>
      <c r="D310" s="74">
        <v>2292</v>
      </c>
      <c r="E310" s="74">
        <v>3026</v>
      </c>
      <c r="F310" s="74">
        <v>3041</v>
      </c>
      <c r="G310" s="74">
        <v>562</v>
      </c>
      <c r="H310" s="74">
        <v>564</v>
      </c>
      <c r="I310" s="74">
        <v>562</v>
      </c>
      <c r="J310" s="74">
        <v>564</v>
      </c>
    </row>
    <row r="311" spans="1:10" ht="47.25">
      <c r="A311" s="61" t="s">
        <v>259</v>
      </c>
      <c r="B311" s="56" t="s">
        <v>225</v>
      </c>
      <c r="C311" s="71">
        <f aca="true" t="shared" si="12" ref="C311:J311">C313+C314+C315+C316+C317+C318</f>
        <v>174104</v>
      </c>
      <c r="D311" s="71">
        <f t="shared" si="12"/>
        <v>276264</v>
      </c>
      <c r="E311" s="71">
        <f t="shared" si="12"/>
        <v>147439</v>
      </c>
      <c r="F311" s="71">
        <f t="shared" si="12"/>
        <v>148183</v>
      </c>
      <c r="G311" s="71">
        <f t="shared" si="12"/>
        <v>139154</v>
      </c>
      <c r="H311" s="71">
        <f t="shared" si="12"/>
        <v>139856</v>
      </c>
      <c r="I311" s="71">
        <f t="shared" si="12"/>
        <v>140936</v>
      </c>
      <c r="J311" s="71">
        <f t="shared" si="12"/>
        <v>141647</v>
      </c>
    </row>
    <row r="312" spans="1:10" ht="15.75">
      <c r="A312" s="61" t="s">
        <v>260</v>
      </c>
      <c r="B312" s="56"/>
      <c r="C312" s="74"/>
      <c r="D312" s="74"/>
      <c r="E312" s="74"/>
      <c r="F312" s="74"/>
      <c r="G312" s="74"/>
      <c r="H312" s="74"/>
      <c r="I312" s="74"/>
      <c r="J312" s="74"/>
    </row>
    <row r="313" spans="1:10" ht="15.75">
      <c r="A313" s="58" t="s">
        <v>134</v>
      </c>
      <c r="B313" s="56" t="s">
        <v>225</v>
      </c>
      <c r="C313" s="74">
        <v>64542</v>
      </c>
      <c r="D313" s="74">
        <v>100117</v>
      </c>
      <c r="E313" s="74">
        <v>78686</v>
      </c>
      <c r="F313" s="74">
        <v>79066</v>
      </c>
      <c r="G313" s="74">
        <v>73485</v>
      </c>
      <c r="H313" s="74">
        <v>73839</v>
      </c>
      <c r="I313" s="74">
        <v>73496</v>
      </c>
      <c r="J313" s="74">
        <v>73850</v>
      </c>
    </row>
    <row r="314" spans="1:10" ht="15.75">
      <c r="A314" s="58" t="s">
        <v>261</v>
      </c>
      <c r="B314" s="56" t="s">
        <v>225</v>
      </c>
      <c r="C314" s="74">
        <v>56463</v>
      </c>
      <c r="D314" s="74">
        <v>121077</v>
      </c>
      <c r="E314" s="74">
        <v>37640</v>
      </c>
      <c r="F314" s="74">
        <v>37821</v>
      </c>
      <c r="G314" s="74">
        <v>37715</v>
      </c>
      <c r="H314" s="74">
        <v>37896</v>
      </c>
      <c r="I314" s="74">
        <v>39486</v>
      </c>
      <c r="J314" s="74">
        <v>39676</v>
      </c>
    </row>
    <row r="315" spans="1:10" ht="15.75">
      <c r="A315" s="58" t="s">
        <v>262</v>
      </c>
      <c r="B315" s="56" t="s">
        <v>225</v>
      </c>
      <c r="C315" s="74">
        <v>9780</v>
      </c>
      <c r="D315" s="74">
        <v>9620</v>
      </c>
      <c r="E315" s="74">
        <v>9100</v>
      </c>
      <c r="F315" s="74">
        <v>9200</v>
      </c>
      <c r="G315" s="74">
        <v>9100</v>
      </c>
      <c r="H315" s="74">
        <v>9200</v>
      </c>
      <c r="I315" s="74">
        <v>9100</v>
      </c>
      <c r="J315" s="74">
        <v>9200</v>
      </c>
    </row>
    <row r="316" spans="1:10" ht="15.75">
      <c r="A316" s="58" t="s">
        <v>263</v>
      </c>
      <c r="B316" s="56" t="s">
        <v>225</v>
      </c>
      <c r="C316" s="74">
        <v>33110</v>
      </c>
      <c r="D316" s="74">
        <v>34180</v>
      </c>
      <c r="E316" s="74">
        <v>10098</v>
      </c>
      <c r="F316" s="74">
        <v>10123</v>
      </c>
      <c r="G316" s="74">
        <v>6913</v>
      </c>
      <c r="H316" s="74">
        <v>6922</v>
      </c>
      <c r="I316" s="74">
        <v>6913</v>
      </c>
      <c r="J316" s="74">
        <v>6922</v>
      </c>
    </row>
    <row r="317" spans="1:10" ht="15.75">
      <c r="A317" s="58" t="s">
        <v>264</v>
      </c>
      <c r="B317" s="56" t="s">
        <v>225</v>
      </c>
      <c r="C317" s="74">
        <v>8725</v>
      </c>
      <c r="D317" s="74">
        <v>9811</v>
      </c>
      <c r="E317" s="74">
        <v>10252</v>
      </c>
      <c r="F317" s="74">
        <v>10302</v>
      </c>
      <c r="G317" s="74">
        <v>10252</v>
      </c>
      <c r="H317" s="74">
        <v>10302</v>
      </c>
      <c r="I317" s="74">
        <v>10252</v>
      </c>
      <c r="J317" s="74">
        <v>10302</v>
      </c>
    </row>
    <row r="318" spans="1:10" ht="15.75">
      <c r="A318" s="58" t="s">
        <v>265</v>
      </c>
      <c r="B318" s="56" t="s">
        <v>225</v>
      </c>
      <c r="C318" s="74">
        <v>1484</v>
      </c>
      <c r="D318" s="74">
        <v>1459</v>
      </c>
      <c r="E318" s="74">
        <v>1663</v>
      </c>
      <c r="F318" s="74">
        <v>1671</v>
      </c>
      <c r="G318" s="74">
        <v>1689</v>
      </c>
      <c r="H318" s="74">
        <v>1697</v>
      </c>
      <c r="I318" s="74">
        <v>1689</v>
      </c>
      <c r="J318" s="74">
        <v>1697</v>
      </c>
    </row>
    <row r="319" spans="1:10" ht="15.75">
      <c r="A319" s="70" t="s">
        <v>266</v>
      </c>
      <c r="B319" s="56" t="s">
        <v>225</v>
      </c>
      <c r="C319" s="74">
        <v>5754</v>
      </c>
      <c r="D319" s="74">
        <v>4908</v>
      </c>
      <c r="E319" s="74">
        <v>2381</v>
      </c>
      <c r="F319" s="74">
        <v>2381</v>
      </c>
      <c r="G319" s="74">
        <v>2381</v>
      </c>
      <c r="H319" s="74">
        <v>2381</v>
      </c>
      <c r="I319" s="74">
        <v>2381</v>
      </c>
      <c r="J319" s="74">
        <v>2381</v>
      </c>
    </row>
    <row r="320" spans="1:10" ht="15.75">
      <c r="A320" s="61" t="s">
        <v>267</v>
      </c>
      <c r="B320" s="56" t="s">
        <v>225</v>
      </c>
      <c r="C320" s="74">
        <v>1760992</v>
      </c>
      <c r="D320" s="74">
        <v>1866679</v>
      </c>
      <c r="E320" s="74">
        <v>1946861</v>
      </c>
      <c r="F320" s="74">
        <v>1961619</v>
      </c>
      <c r="G320" s="74">
        <v>2043911</v>
      </c>
      <c r="H320" s="74">
        <v>2074205</v>
      </c>
      <c r="I320" s="74">
        <v>2130490</v>
      </c>
      <c r="J320" s="74">
        <v>2172438</v>
      </c>
    </row>
    <row r="321" spans="1:10" ht="15.75">
      <c r="A321" s="61" t="s">
        <v>268</v>
      </c>
      <c r="B321" s="56" t="s">
        <v>225</v>
      </c>
      <c r="C321" s="74"/>
      <c r="D321" s="74"/>
      <c r="E321" s="74"/>
      <c r="F321" s="74"/>
      <c r="G321" s="74"/>
      <c r="H321" s="74"/>
      <c r="I321" s="74"/>
      <c r="J321" s="74"/>
    </row>
    <row r="322" spans="1:10" ht="15.75">
      <c r="A322" s="55" t="s">
        <v>269</v>
      </c>
      <c r="B322" s="56" t="s">
        <v>225</v>
      </c>
      <c r="C322" s="71">
        <f aca="true" t="shared" si="13" ref="C322:J322">C304+C305+C306+C307+C308+C309+C310+C311+C319+C320+C321</f>
        <v>2330918</v>
      </c>
      <c r="D322" s="71">
        <f t="shared" si="13"/>
        <v>2873611</v>
      </c>
      <c r="E322" s="71">
        <f t="shared" si="13"/>
        <v>2355688</v>
      </c>
      <c r="F322" s="71">
        <f t="shared" si="13"/>
        <v>2372220</v>
      </c>
      <c r="G322" s="71">
        <f t="shared" si="13"/>
        <v>2438459</v>
      </c>
      <c r="H322" s="71">
        <f t="shared" si="13"/>
        <v>2470533</v>
      </c>
      <c r="I322" s="71">
        <f t="shared" si="13"/>
        <v>2526406</v>
      </c>
      <c r="J322" s="71">
        <f t="shared" si="13"/>
        <v>2570410</v>
      </c>
    </row>
    <row r="323" spans="1:10" ht="15.75">
      <c r="A323" s="69" t="s">
        <v>270</v>
      </c>
      <c r="B323" s="56" t="s">
        <v>225</v>
      </c>
      <c r="C323" s="74">
        <v>188951</v>
      </c>
      <c r="D323" s="74">
        <v>226162</v>
      </c>
      <c r="E323" s="74">
        <v>170565</v>
      </c>
      <c r="F323" s="74">
        <v>172927</v>
      </c>
      <c r="G323" s="74">
        <v>170012</v>
      </c>
      <c r="H323" s="74">
        <v>173156</v>
      </c>
      <c r="I323" s="74">
        <v>176158</v>
      </c>
      <c r="J323" s="74">
        <v>178730</v>
      </c>
    </row>
    <row r="324" spans="1:10" ht="15.75">
      <c r="A324" s="61"/>
      <c r="B324" s="56"/>
      <c r="C324" s="74"/>
      <c r="D324" s="74"/>
      <c r="E324" s="74"/>
      <c r="F324" s="74"/>
      <c r="G324" s="74"/>
      <c r="H324" s="74"/>
      <c r="I324" s="74"/>
      <c r="J324" s="74"/>
    </row>
    <row r="325" spans="1:10" ht="31.5">
      <c r="A325" s="61" t="s">
        <v>271</v>
      </c>
      <c r="B325" s="56" t="s">
        <v>225</v>
      </c>
      <c r="C325" s="71">
        <f aca="true" t="shared" si="14" ref="C325:J325">C301-C322</f>
        <v>81294</v>
      </c>
      <c r="D325" s="71">
        <f t="shared" si="14"/>
        <v>-96360</v>
      </c>
      <c r="E325" s="71">
        <f t="shared" si="14"/>
        <v>1586</v>
      </c>
      <c r="F325" s="71">
        <f t="shared" si="14"/>
        <v>1668</v>
      </c>
      <c r="G325" s="71">
        <f t="shared" si="14"/>
        <v>23325</v>
      </c>
      <c r="H325" s="71">
        <f t="shared" si="14"/>
        <v>25547</v>
      </c>
      <c r="I325" s="71">
        <f t="shared" si="14"/>
        <v>36223</v>
      </c>
      <c r="J325" s="71">
        <f t="shared" si="14"/>
        <v>39587</v>
      </c>
    </row>
    <row r="326" ht="15">
      <c r="A326" s="108" t="s">
        <v>237</v>
      </c>
    </row>
    <row r="327" spans="1:10" ht="30">
      <c r="A327" s="105" t="s">
        <v>272</v>
      </c>
      <c r="B327" s="106" t="s">
        <v>225</v>
      </c>
      <c r="C327" s="109">
        <f aca="true" t="shared" si="15" ref="C327:J327">C329+C333+C334+C335+C336+C337+C338</f>
        <v>14430.3</v>
      </c>
      <c r="D327" s="109">
        <f t="shared" si="15"/>
        <v>13911</v>
      </c>
      <c r="E327" s="109">
        <f t="shared" si="15"/>
        <v>14079</v>
      </c>
      <c r="F327" s="110">
        <f t="shared" si="15"/>
        <v>14137</v>
      </c>
      <c r="G327" s="109">
        <f t="shared" si="15"/>
        <v>14649</v>
      </c>
      <c r="H327" s="110">
        <f t="shared" si="15"/>
        <v>14710</v>
      </c>
      <c r="I327" s="109">
        <f t="shared" si="15"/>
        <v>15243</v>
      </c>
      <c r="J327" s="110">
        <f t="shared" si="15"/>
        <v>15305</v>
      </c>
    </row>
    <row r="328" spans="1:10" ht="15">
      <c r="A328" s="105" t="s">
        <v>230</v>
      </c>
      <c r="B328" s="106"/>
      <c r="C328" s="110"/>
      <c r="D328" s="110"/>
      <c r="E328" s="110"/>
      <c r="F328" s="110"/>
      <c r="G328" s="110"/>
      <c r="H328" s="110"/>
      <c r="I328" s="110"/>
      <c r="J328" s="110"/>
    </row>
    <row r="329" spans="1:10" ht="30">
      <c r="A329" s="105" t="s">
        <v>273</v>
      </c>
      <c r="B329" s="106" t="s">
        <v>225</v>
      </c>
      <c r="C329" s="110">
        <v>9439.6</v>
      </c>
      <c r="D329" s="110">
        <v>8367</v>
      </c>
      <c r="E329" s="110">
        <v>8685</v>
      </c>
      <c r="F329" s="110">
        <v>8718</v>
      </c>
      <c r="G329" s="110">
        <v>9032</v>
      </c>
      <c r="H329" s="110">
        <v>9067</v>
      </c>
      <c r="I329" s="110">
        <v>9394</v>
      </c>
      <c r="J329" s="110">
        <v>9430</v>
      </c>
    </row>
    <row r="330" spans="1:10" ht="15">
      <c r="A330" s="107" t="s">
        <v>62</v>
      </c>
      <c r="B330" s="106"/>
      <c r="C330" s="110"/>
      <c r="D330" s="110"/>
      <c r="E330" s="110"/>
      <c r="F330" s="110"/>
      <c r="G330" s="110"/>
      <c r="H330" s="110"/>
      <c r="I330" s="110"/>
      <c r="J330" s="110"/>
    </row>
    <row r="331" spans="1:10" ht="45">
      <c r="A331" s="107" t="s">
        <v>274</v>
      </c>
      <c r="B331" s="106" t="s">
        <v>225</v>
      </c>
      <c r="C331" s="110">
        <v>4931.1</v>
      </c>
      <c r="D331" s="110">
        <v>3400</v>
      </c>
      <c r="E331" s="110">
        <v>3529</v>
      </c>
      <c r="F331" s="110">
        <v>3543</v>
      </c>
      <c r="G331" s="110">
        <v>3670</v>
      </c>
      <c r="H331" s="110">
        <v>3685</v>
      </c>
      <c r="I331" s="110">
        <v>3817</v>
      </c>
      <c r="J331" s="110">
        <v>3832</v>
      </c>
    </row>
    <row r="332" spans="1:10" ht="15">
      <c r="A332" s="107" t="s">
        <v>275</v>
      </c>
      <c r="B332" s="106" t="s">
        <v>225</v>
      </c>
      <c r="C332" s="110">
        <v>1.6</v>
      </c>
      <c r="D332" s="110">
        <v>15</v>
      </c>
      <c r="E332" s="110">
        <v>16</v>
      </c>
      <c r="F332" s="110">
        <v>16</v>
      </c>
      <c r="G332" s="110">
        <v>17</v>
      </c>
      <c r="H332" s="110">
        <v>17</v>
      </c>
      <c r="I332" s="110">
        <v>17</v>
      </c>
      <c r="J332" s="110">
        <v>18</v>
      </c>
    </row>
    <row r="333" spans="1:10" ht="15">
      <c r="A333" s="105" t="s">
        <v>276</v>
      </c>
      <c r="B333" s="106" t="s">
        <v>225</v>
      </c>
      <c r="C333" s="110">
        <v>25.3</v>
      </c>
      <c r="D333" s="110">
        <v>25</v>
      </c>
      <c r="E333" s="110">
        <v>26</v>
      </c>
      <c r="F333" s="110">
        <v>26</v>
      </c>
      <c r="G333" s="110">
        <v>27</v>
      </c>
      <c r="H333" s="110">
        <v>27</v>
      </c>
      <c r="I333" s="110">
        <v>28</v>
      </c>
      <c r="J333" s="110">
        <v>28</v>
      </c>
    </row>
    <row r="334" spans="1:10" ht="30">
      <c r="A334" s="105" t="s">
        <v>277</v>
      </c>
      <c r="B334" s="106" t="s">
        <v>225</v>
      </c>
      <c r="C334" s="110">
        <v>93.6</v>
      </c>
      <c r="D334" s="110">
        <v>406</v>
      </c>
      <c r="E334" s="110">
        <v>60</v>
      </c>
      <c r="F334" s="110">
        <v>65</v>
      </c>
      <c r="G334" s="110">
        <v>70</v>
      </c>
      <c r="H334" s="110">
        <v>75</v>
      </c>
      <c r="I334" s="110">
        <v>80</v>
      </c>
      <c r="J334" s="110">
        <v>85</v>
      </c>
    </row>
    <row r="335" spans="1:10" ht="30">
      <c r="A335" s="105" t="s">
        <v>278</v>
      </c>
      <c r="B335" s="106" t="s">
        <v>225</v>
      </c>
      <c r="C335" s="110">
        <v>3159</v>
      </c>
      <c r="D335" s="110">
        <v>3857</v>
      </c>
      <c r="E335" s="110">
        <v>4004</v>
      </c>
      <c r="F335" s="110">
        <v>4019</v>
      </c>
      <c r="G335" s="110">
        <v>4164</v>
      </c>
      <c r="H335" s="110">
        <v>4180</v>
      </c>
      <c r="I335" s="110">
        <v>4331</v>
      </c>
      <c r="J335" s="110">
        <v>4347</v>
      </c>
    </row>
    <row r="336" spans="1:10" ht="15">
      <c r="A336" s="105" t="s">
        <v>279</v>
      </c>
      <c r="B336" s="106" t="s">
        <v>225</v>
      </c>
      <c r="C336" s="110"/>
      <c r="D336" s="110"/>
      <c r="E336" s="110"/>
      <c r="F336" s="110"/>
      <c r="G336" s="110"/>
      <c r="H336" s="110"/>
      <c r="I336" s="110"/>
      <c r="J336" s="110"/>
    </row>
    <row r="337" spans="1:10" ht="15">
      <c r="A337" s="105" t="s">
        <v>280</v>
      </c>
      <c r="B337" s="106" t="s">
        <v>225</v>
      </c>
      <c r="C337" s="110">
        <v>1714.9</v>
      </c>
      <c r="D337" s="110">
        <v>1256</v>
      </c>
      <c r="E337" s="110">
        <v>1304</v>
      </c>
      <c r="F337" s="110">
        <v>1309</v>
      </c>
      <c r="G337" s="110">
        <v>1356</v>
      </c>
      <c r="H337" s="110">
        <v>1361</v>
      </c>
      <c r="I337" s="110">
        <v>1410</v>
      </c>
      <c r="J337" s="110">
        <v>1415</v>
      </c>
    </row>
    <row r="338" spans="1:10" ht="15">
      <c r="A338" s="105" t="s">
        <v>281</v>
      </c>
      <c r="B338" s="106" t="s">
        <v>225</v>
      </c>
      <c r="C338" s="110">
        <v>-2.1</v>
      </c>
      <c r="D338" s="110"/>
      <c r="E338" s="110"/>
      <c r="F338" s="110"/>
      <c r="G338" s="110"/>
      <c r="H338" s="110"/>
      <c r="I338" s="110"/>
      <c r="J338" s="110"/>
    </row>
    <row r="340" spans="1:10" ht="19.5" customHeight="1">
      <c r="A340" s="144" t="s">
        <v>283</v>
      </c>
      <c r="B340" s="144"/>
      <c r="C340" s="144"/>
      <c r="D340" s="144"/>
      <c r="E340" s="145"/>
      <c r="F340" s="145"/>
      <c r="G340" s="145"/>
      <c r="H340" s="146" t="s">
        <v>282</v>
      </c>
      <c r="I340" s="146"/>
      <c r="J340" s="146"/>
    </row>
  </sheetData>
  <sheetProtection/>
  <protectedRanges>
    <protectedRange password="CF7A" sqref="A107:A114 A116:A127 B107:J127" name="Диапазон4"/>
    <protectedRange password="ECE4" sqref="C107:J127" name="Диапазон1"/>
    <protectedRange sqref="C146:J188 C129:J144" name="Диапазон3"/>
  </protectedRanges>
  <mergeCells count="43">
    <mergeCell ref="A270:J270"/>
    <mergeCell ref="A340:D340"/>
    <mergeCell ref="E340:G340"/>
    <mergeCell ref="H340:J340"/>
    <mergeCell ref="A128:J128"/>
    <mergeCell ref="A189:J189"/>
    <mergeCell ref="A190:A191"/>
    <mergeCell ref="A247:J247"/>
    <mergeCell ref="A1:J1"/>
    <mergeCell ref="A2:J2"/>
    <mergeCell ref="A3:J3"/>
    <mergeCell ref="A5:A7"/>
    <mergeCell ref="B5:B7"/>
    <mergeCell ref="C6:C7"/>
    <mergeCell ref="D6:D7"/>
    <mergeCell ref="E5:J5"/>
    <mergeCell ref="A4:J4"/>
    <mergeCell ref="I6:J6"/>
    <mergeCell ref="A26:A27"/>
    <mergeCell ref="E6:F6"/>
    <mergeCell ref="G6:H6"/>
    <mergeCell ref="A31:A32"/>
    <mergeCell ref="A9:A10"/>
    <mergeCell ref="A22:A23"/>
    <mergeCell ref="A14:A15"/>
    <mergeCell ref="A18:A19"/>
    <mergeCell ref="A39:A40"/>
    <mergeCell ref="A44:A45"/>
    <mergeCell ref="A52:J52"/>
    <mergeCell ref="A81:J81"/>
    <mergeCell ref="A106:J106"/>
    <mergeCell ref="A103:J103"/>
    <mergeCell ref="A99:J99"/>
    <mergeCell ref="A122:A123"/>
    <mergeCell ref="A125:A126"/>
    <mergeCell ref="A35:A36"/>
    <mergeCell ref="A104:A105"/>
    <mergeCell ref="A107:A108"/>
    <mergeCell ref="A110:A111"/>
    <mergeCell ref="A116:A117"/>
    <mergeCell ref="A119:A120"/>
    <mergeCell ref="A112:A113"/>
    <mergeCell ref="A114:A115"/>
  </mergeCells>
  <printOptions/>
  <pageMargins left="0.11811023622047245" right="0.03937007874015748" top="0.5118110236220472" bottom="0.1968503937007874" header="0.2362204724409449" footer="0.15748031496062992"/>
  <pageSetup fitToHeight="0" fitToWidth="1"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KUMARINA</dc:creator>
  <cp:keywords/>
  <dc:description/>
  <cp:lastModifiedBy>EgorovaOB</cp:lastModifiedBy>
  <cp:lastPrinted>2019-08-29T06:27:31Z</cp:lastPrinted>
  <dcterms:created xsi:type="dcterms:W3CDTF">2010-06-11T05:41:57Z</dcterms:created>
  <dcterms:modified xsi:type="dcterms:W3CDTF">2019-08-30T09:47:04Z</dcterms:modified>
  <cp:category/>
  <cp:version/>
  <cp:contentType/>
  <cp:contentStatus/>
</cp:coreProperties>
</file>