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'Лист1'!$14:$17</definedName>
    <definedName name="_xlnm.Print_Area" localSheetId="0">'Лист1'!$A$1:$N$58</definedName>
  </definedNames>
  <calcPr fullCalcOnLoad="1"/>
</workbook>
</file>

<file path=xl/sharedStrings.xml><?xml version="1.0" encoding="utf-8"?>
<sst xmlns="http://schemas.openxmlformats.org/spreadsheetml/2006/main" count="107" uniqueCount="78">
  <si>
    <t xml:space="preserve">  СИСТЕМА  ПРОГРАММНЫХ  МЕРОПРИЯТИЙ МУНИЦИПАЛЬНОЙ ПРОГРАММЫ  «ОБРАЩЕНИЕ  С ОТХОДАМИ  ПРОИЗВОДСТВА</t>
  </si>
  <si>
    <t>№</t>
  </si>
  <si>
    <t>Наименование   мероприятий</t>
  </si>
  <si>
    <t>Общий объем финансирования, тысяч рублей</t>
  </si>
  <si>
    <t>Источники финансирования</t>
  </si>
  <si>
    <t>Ответственный исполнитель</t>
  </si>
  <si>
    <t>Всего</t>
  </si>
  <si>
    <t>1.1</t>
  </si>
  <si>
    <t>2.1</t>
  </si>
  <si>
    <t>Местный бюджет</t>
  </si>
  <si>
    <t>3.1</t>
  </si>
  <si>
    <t>3.2</t>
  </si>
  <si>
    <t>Приобретение контейнеров</t>
  </si>
  <si>
    <t>3.3</t>
  </si>
  <si>
    <t>Приобретение  бункеров для бункеровоза</t>
  </si>
  <si>
    <t xml:space="preserve">Местный бюджет   </t>
  </si>
  <si>
    <t>Главные распорядители бюджетных средств (ГРБС)</t>
  </si>
  <si>
    <t xml:space="preserve">     Источник финансирования</t>
  </si>
  <si>
    <t>ГРБС и Исполнитель: Администрация городского округа Октябрьск                               (отдел административного, экологического и муниципального контроля)</t>
  </si>
  <si>
    <t>2019-2021</t>
  </si>
  <si>
    <t>2018-2021</t>
  </si>
  <si>
    <t>2.2</t>
  </si>
  <si>
    <t>ГРБС и Исполнитель: МКУ г.о.Октябрьск "Комитет по архитектуре, строительству и транспорту Администрации городского округа Октябрьск"</t>
  </si>
  <si>
    <t xml:space="preserve"> МКУ г.о.Октябрьск "Комитет по архитектуре, строительству и транспорту Администрации городского округа Октябрьск"</t>
  </si>
  <si>
    <t xml:space="preserve">Администрация городского округа Октябрьск </t>
  </si>
  <si>
    <t>МКУ «Управление социального развития Администрации г.о.Октябрьск Самарской области»</t>
  </si>
  <si>
    <t>2019-2020</t>
  </si>
  <si>
    <t>- определение сметной стоимости и формирование технического задания на проектно-изыскательские работы;</t>
  </si>
  <si>
    <t>Областной бюджет</t>
  </si>
  <si>
    <t>Местный бюджет (средства населения (физических и (или) юридических лиц)</t>
  </si>
  <si>
    <t>ГРБС:
МКУ «Управление социального развития Администрации г.о.Октябрьск Самарской области»
Исполнитель:
МКУ г.о.Октябрьск "Центр АХО УСС"</t>
  </si>
  <si>
    <r>
      <t xml:space="preserve">ВСЕГО по Программе,
</t>
    </r>
    <r>
      <rPr>
        <sz val="12"/>
        <color indexed="8"/>
        <rFont val="Times New Roman"/>
        <family val="1"/>
      </rPr>
      <t>в том числе:</t>
    </r>
  </si>
  <si>
    <t>Сумма
Всего:</t>
  </si>
  <si>
    <t>Реализация общественного проекта с участием населения "Разделяй вместе с нами" городского округа Октябрьск Самарской области"</t>
  </si>
  <si>
    <t>в т.ч.</t>
  </si>
  <si>
    <t>Рекультивация "Несанкционированной свалки отходов в районе Костычи южнее трассы и западнее Аиповского спуска (г.о.Октябрьск)"
в том числе:</t>
  </si>
  <si>
    <t xml:space="preserve"> - выполнение работ по разработке проектной, сметной документации </t>
  </si>
  <si>
    <t xml:space="preserve">ГРБС:
Администрация городского округа Октябрьск
Исполнитель:
МКУ г.о.Октябрьск «Управление по вопросам ЖКХ, энергетики и функционирования ЕДДС»   </t>
  </si>
  <si>
    <t xml:space="preserve">ГРБС:
Администрация городского округа Октябрьск 
Исполнитель:
МКУ г.о.Октябрьск «Управление по вопросам ЖКХ,энергетики и функционирования ЕДДС»   </t>
  </si>
  <si>
    <t xml:space="preserve">ГРБС:
Администрация городского округа Октябрьск  
Исполнитель: 
МКУ г.о.Октябрьск «Управление по вопросам ЖКХ,энергетики и функционирования ЕДДС»   </t>
  </si>
  <si>
    <t>- проведение проверки достоверности  сметной стоимости проектно-изыскательских работ;</t>
  </si>
  <si>
    <t>2018</t>
  </si>
  <si>
    <t>2019</t>
  </si>
  <si>
    <t>2020</t>
  </si>
  <si>
    <t>2021</t>
  </si>
  <si>
    <t xml:space="preserve"> И  ПОТРЕБЛЕНИЯ  НА  ТЕРРИТОРИИ  ГОРОДСКОГО  ОКРУГА   ОКТЯБРЬСК   САМАРСКОЙ ОБЛАСТИ  НА 2017-2023 ГОДЫ</t>
  </si>
  <si>
    <t>2020-2023</t>
  </si>
  <si>
    <t>2019-2023</t>
  </si>
  <si>
    <t>2017-2023</t>
  </si>
  <si>
    <t>2022</t>
  </si>
  <si>
    <t>2023</t>
  </si>
  <si>
    <t>2018-2019</t>
  </si>
  <si>
    <t xml:space="preserve">Цель: Создание эффективной системы сбора, транспортировки и удаления отходов, управления и контроля в сфере обращения с отходами производства и потребления на территории городского округа Октябрьск </t>
  </si>
  <si>
    <t>Организация и проведение «Дней защиты от экологической опасности», «Чистый воздух», «Чистый берег», выставок, семинаров и др. мероприятий экологической направленности, поощрения активных пропагандистов охраны окр. среды»</t>
  </si>
  <si>
    <t xml:space="preserve">Годы реализации </t>
  </si>
  <si>
    <t xml:space="preserve">Задача 1: Организация стабильной и эффективной системы управления отходами производства и потребления </t>
  </si>
  <si>
    <t>1.2</t>
  </si>
  <si>
    <t>2.3</t>
  </si>
  <si>
    <t>2.5</t>
  </si>
  <si>
    <t xml:space="preserve">ИТОГО по разделу 1 Организация стабильной и эффективной системы управления отходами производства и потребления </t>
  </si>
  <si>
    <t xml:space="preserve"> 3. Распределение финансовых средств по главным распорядителям</t>
  </si>
  <si>
    <t>ПРИЛОЖЕНИЕ №1</t>
  </si>
  <si>
    <t>к муниципальной программе  "Обращение с отходами производства</t>
  </si>
  <si>
    <t>и потребления на территории городского округа Октябрьск на 2017-2023 годы"</t>
  </si>
  <si>
    <t>Обустройство контейнерных площадок (в том числе в 2017 году оплата  кредиторской задолженности за 2016 год в сумме 200 тыс.руб.)</t>
  </si>
  <si>
    <t>ГРБС:
Администрация городского округа Октябрьск
Исполнитель:
МКУ г.о.Октябрьск «Управление по вопросам ЖКХ, энергетики и функционирования ЕДДС»</t>
  </si>
  <si>
    <t>Приобретение мусоросборников (контейнеров, бункеров) для складирования ТКО</t>
  </si>
  <si>
    <t>2.4</t>
  </si>
  <si>
    <t>2.6</t>
  </si>
  <si>
    <t>Устройство контейнерных площадок на территории г.о.Октябрьск Самарской области</t>
  </si>
  <si>
    <t xml:space="preserve">Задача 2: Организация сбора, вывоза, утилизации и переработки коммунальных и промышленных отходов </t>
  </si>
  <si>
    <t xml:space="preserve">ИТОГО по разделу 2 Организация сбора, вывоза, утилизации и переработки коммунальных и промышленных отходов </t>
  </si>
  <si>
    <t>от 31.05.2016 №485</t>
  </si>
  <si>
    <t>2019-2022</t>
  </si>
  <si>
    <t>Местный 
бюджет</t>
  </si>
  <si>
    <t>Ремонт контейнерных площадок на территории г.о.Октябрьск Самарской области</t>
  </si>
  <si>
    <t>2.7</t>
  </si>
  <si>
    <t>ПРИЛОЖЕНИЕ №1
к постановлению Администрации
городского округа Октябрьск
от 01.12.2020 №1079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</si>
</sst>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0" fillId="0" borderId="0" xfId="0" applyFont="1" applyAlignment="1">
      <alignment horizontal="left" indent="1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19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23" fillId="0" borderId="18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" fontId="19" fillId="0" borderId="22" xfId="0" applyNumberFormat="1" applyFont="1" applyFill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177" fontId="19" fillId="0" borderId="23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177" fontId="19" fillId="0" borderId="24" xfId="0" applyNumberFormat="1" applyFont="1" applyFill="1" applyBorder="1" applyAlignment="1">
      <alignment horizontal="center" vertical="center" wrapText="1"/>
    </xf>
    <xf numFmtId="177" fontId="19" fillId="0" borderId="20" xfId="0" applyNumberFormat="1" applyFont="1" applyFill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vertical="center" wrapText="1"/>
    </xf>
    <xf numFmtId="177" fontId="19" fillId="0" borderId="25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177" fontId="19" fillId="0" borderId="16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 wrapText="1"/>
    </xf>
    <xf numFmtId="177" fontId="19" fillId="0" borderId="26" xfId="0" applyNumberFormat="1" applyFont="1" applyFill="1" applyBorder="1" applyAlignment="1">
      <alignment horizontal="center" vertical="center" wrapText="1"/>
    </xf>
    <xf numFmtId="177" fontId="19" fillId="0" borderId="27" xfId="0" applyNumberFormat="1" applyFont="1" applyFill="1" applyBorder="1" applyAlignment="1">
      <alignment horizontal="center" vertical="center" wrapText="1"/>
    </xf>
    <xf numFmtId="177" fontId="19" fillId="0" borderId="28" xfId="0" applyNumberFormat="1" applyFont="1" applyFill="1" applyBorder="1" applyAlignment="1">
      <alignment horizontal="center" vertical="center" wrapText="1"/>
    </xf>
    <xf numFmtId="177" fontId="23" fillId="0" borderId="15" xfId="0" applyNumberFormat="1" applyFont="1" applyFill="1" applyBorder="1" applyAlignment="1">
      <alignment horizontal="center" vertical="center" wrapText="1"/>
    </xf>
    <xf numFmtId="177" fontId="19" fillId="0" borderId="15" xfId="0" applyNumberFormat="1" applyFont="1" applyFill="1" applyBorder="1" applyAlignment="1">
      <alignment horizontal="center" vertical="center" wrapText="1"/>
    </xf>
    <xf numFmtId="177" fontId="19" fillId="0" borderId="12" xfId="0" applyNumberFormat="1" applyFont="1" applyFill="1" applyBorder="1" applyAlignment="1">
      <alignment horizontal="center" vertical="center" wrapText="1"/>
    </xf>
    <xf numFmtId="177" fontId="19" fillId="0" borderId="17" xfId="0" applyNumberFormat="1" applyFont="1" applyFill="1" applyBorder="1" applyAlignment="1">
      <alignment horizontal="center" vertical="center" wrapText="1"/>
    </xf>
    <xf numFmtId="177" fontId="23" fillId="0" borderId="18" xfId="0" applyNumberFormat="1" applyFont="1" applyFill="1" applyBorder="1" applyAlignment="1">
      <alignment horizontal="center" vertical="center" wrapText="1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9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top" wrapText="1"/>
    </xf>
    <xf numFmtId="3" fontId="23" fillId="0" borderId="16" xfId="0" applyNumberFormat="1" applyFont="1" applyFill="1" applyBorder="1" applyAlignment="1">
      <alignment horizontal="center" wrapText="1"/>
    </xf>
    <xf numFmtId="3" fontId="23" fillId="0" borderId="30" xfId="0" applyNumberFormat="1" applyFont="1" applyFill="1" applyBorder="1" applyAlignment="1">
      <alignment horizontal="center" wrapText="1"/>
    </xf>
    <xf numFmtId="3" fontId="23" fillId="0" borderId="25" xfId="0" applyNumberFormat="1" applyFont="1" applyFill="1" applyBorder="1" applyAlignment="1">
      <alignment horizontal="center" wrapText="1"/>
    </xf>
    <xf numFmtId="177" fontId="19" fillId="0" borderId="31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top" wrapText="1"/>
    </xf>
    <xf numFmtId="3" fontId="22" fillId="0" borderId="16" xfId="0" applyNumberFormat="1" applyFont="1" applyFill="1" applyBorder="1" applyAlignment="1">
      <alignment horizontal="center" vertical="top" wrapText="1"/>
    </xf>
    <xf numFmtId="3" fontId="22" fillId="0" borderId="30" xfId="0" applyNumberFormat="1" applyFont="1" applyFill="1" applyBorder="1" applyAlignment="1">
      <alignment horizontal="center" vertical="top" wrapText="1"/>
    </xf>
    <xf numFmtId="3" fontId="22" fillId="0" borderId="25" xfId="0" applyNumberFormat="1" applyFont="1" applyFill="1" applyBorder="1" applyAlignment="1">
      <alignment horizontal="center" vertical="top" wrapText="1"/>
    </xf>
    <xf numFmtId="4" fontId="19" fillId="0" borderId="25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" fontId="19" fillId="0" borderId="31" xfId="0" applyNumberFormat="1" applyFont="1" applyFill="1" applyBorder="1" applyAlignment="1">
      <alignment horizontal="center" vertical="center" wrapText="1"/>
    </xf>
    <xf numFmtId="177" fontId="19" fillId="0" borderId="12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center" vertical="center" wrapText="1"/>
    </xf>
    <xf numFmtId="177" fontId="19" fillId="0" borderId="22" xfId="0" applyNumberFormat="1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177" fontId="19" fillId="0" borderId="20" xfId="0" applyNumberFormat="1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177" fontId="19" fillId="0" borderId="28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9" fontId="19" fillId="0" borderId="34" xfId="0" applyNumberFormat="1" applyFont="1" applyFill="1" applyBorder="1" applyAlignment="1">
      <alignment horizontal="center" vertical="top" wrapText="1"/>
    </xf>
    <xf numFmtId="4" fontId="19" fillId="0" borderId="35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28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top" wrapText="1"/>
    </xf>
    <xf numFmtId="4" fontId="19" fillId="0" borderId="33" xfId="0" applyNumberFormat="1" applyFont="1" applyFill="1" applyBorder="1" applyAlignment="1">
      <alignment horizontal="center" vertical="top" wrapText="1"/>
    </xf>
    <xf numFmtId="4" fontId="19" fillId="0" borderId="31" xfId="0" applyNumberFormat="1" applyFont="1" applyFill="1" applyBorder="1" applyAlignment="1">
      <alignment horizontal="center" vertical="top" wrapText="1"/>
    </xf>
    <xf numFmtId="4" fontId="19" fillId="0" borderId="22" xfId="0" applyNumberFormat="1" applyFont="1" applyFill="1" applyBorder="1" applyAlignment="1">
      <alignment horizontal="center" vertical="top" wrapText="1"/>
    </xf>
    <xf numFmtId="4" fontId="19" fillId="0" borderId="37" xfId="0" applyNumberFormat="1" applyFont="1" applyFill="1" applyBorder="1" applyAlignment="1">
      <alignment horizontal="center" vertical="top" wrapText="1"/>
    </xf>
    <xf numFmtId="4" fontId="19" fillId="0" borderId="38" xfId="0" applyNumberFormat="1" applyFont="1" applyFill="1" applyBorder="1" applyAlignment="1">
      <alignment horizontal="center" vertical="top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19" fillId="0" borderId="40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top" wrapText="1"/>
    </xf>
    <xf numFmtId="4" fontId="23" fillId="0" borderId="41" xfId="0" applyNumberFormat="1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horizontal="center" vertical="top" wrapText="1"/>
    </xf>
    <xf numFmtId="4" fontId="19" fillId="0" borderId="39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3" fillId="0" borderId="42" xfId="0" applyNumberFormat="1" applyFont="1" applyFill="1" applyBorder="1" applyAlignment="1">
      <alignment horizontal="center" vertical="center" wrapText="1"/>
    </xf>
    <xf numFmtId="177" fontId="23" fillId="0" borderId="20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177" fontId="2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view="pageBreakPreview" zoomScale="60" zoomScaleNormal="75" zoomScalePageLayoutView="0" workbookViewId="0" topLeftCell="A1">
      <selection activeCell="K5" sqref="K5"/>
    </sheetView>
  </sheetViews>
  <sheetFormatPr defaultColWidth="9.140625" defaultRowHeight="15"/>
  <cols>
    <col min="1" max="1" width="4.421875" style="0" customWidth="1"/>
    <col min="2" max="2" width="49.140625" style="0" customWidth="1"/>
    <col min="3" max="3" width="11.28125" style="0" customWidth="1"/>
    <col min="4" max="4" width="14.421875" style="0" bestFit="1" customWidth="1"/>
    <col min="5" max="5" width="0" style="0" hidden="1" customWidth="1"/>
    <col min="6" max="6" width="10.421875" style="0" customWidth="1"/>
    <col min="7" max="7" width="9.8515625" style="0" customWidth="1"/>
    <col min="8" max="8" width="14.421875" style="0" bestFit="1" customWidth="1"/>
    <col min="9" max="9" width="11.28125" style="0" bestFit="1" customWidth="1"/>
    <col min="10" max="10" width="9.8515625" style="0" customWidth="1"/>
    <col min="11" max="11" width="11.28125" style="0" bestFit="1" customWidth="1"/>
    <col min="12" max="12" width="13.140625" style="0" customWidth="1"/>
    <col min="13" max="13" width="14.57421875" style="0" customWidth="1"/>
    <col min="14" max="14" width="73.28125" style="0" customWidth="1"/>
    <col min="15" max="15" width="9.28125" style="0" customWidth="1"/>
  </cols>
  <sheetData>
    <row r="1" spans="13:14" ht="15">
      <c r="M1" s="68" t="s">
        <v>77</v>
      </c>
      <c r="N1" s="69"/>
    </row>
    <row r="2" spans="13:14" ht="15">
      <c r="M2" s="69"/>
      <c r="N2" s="69"/>
    </row>
    <row r="3" spans="13:14" ht="33.75" customHeight="1">
      <c r="M3" s="69"/>
      <c r="N3" s="69"/>
    </row>
    <row r="5" spans="1:14" ht="15.75" customHeight="1">
      <c r="A5" s="1"/>
      <c r="M5" s="74" t="s">
        <v>61</v>
      </c>
      <c r="N5" s="74"/>
    </row>
    <row r="6" spans="1:14" ht="15.75" customHeight="1">
      <c r="A6" s="1"/>
      <c r="M6" s="70" t="s">
        <v>62</v>
      </c>
      <c r="N6" s="70"/>
    </row>
    <row r="7" spans="1:14" ht="15.75" customHeight="1">
      <c r="A7" s="1"/>
      <c r="M7" s="70" t="s">
        <v>63</v>
      </c>
      <c r="N7" s="70"/>
    </row>
    <row r="8" spans="1:14" ht="15.75" customHeight="1">
      <c r="A8" s="1"/>
      <c r="M8" s="70" t="s">
        <v>72</v>
      </c>
      <c r="N8" s="70"/>
    </row>
    <row r="9" ht="11.25" customHeight="1">
      <c r="A9" s="1"/>
    </row>
    <row r="10" ht="11.25" customHeight="1">
      <c r="A10" s="1"/>
    </row>
    <row r="11" spans="1:14" ht="15.75">
      <c r="A11" s="71" t="s">
        <v>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7.25" customHeight="1">
      <c r="A12" s="73" t="s">
        <v>45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5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5" ht="14.25" customHeight="1">
      <c r="A14" s="75" t="s">
        <v>1</v>
      </c>
      <c r="B14" s="75" t="s">
        <v>2</v>
      </c>
      <c r="C14" s="75" t="s">
        <v>54</v>
      </c>
      <c r="D14" s="90" t="s">
        <v>3</v>
      </c>
      <c r="E14" s="91"/>
      <c r="F14" s="91"/>
      <c r="G14" s="91"/>
      <c r="H14" s="91"/>
      <c r="I14" s="91"/>
      <c r="J14" s="91"/>
      <c r="K14" s="91"/>
      <c r="L14" s="92"/>
      <c r="M14" s="75" t="s">
        <v>4</v>
      </c>
      <c r="N14" s="75" t="s">
        <v>5</v>
      </c>
      <c r="O14" s="22"/>
    </row>
    <row r="15" spans="1:15" ht="12" customHeight="1">
      <c r="A15" s="75"/>
      <c r="B15" s="75"/>
      <c r="C15" s="75"/>
      <c r="D15" s="75" t="s">
        <v>6</v>
      </c>
      <c r="E15" s="90"/>
      <c r="F15" s="91"/>
      <c r="G15" s="91"/>
      <c r="H15" s="91"/>
      <c r="I15" s="91"/>
      <c r="J15" s="91"/>
      <c r="K15" s="91"/>
      <c r="L15" s="92"/>
      <c r="M15" s="75"/>
      <c r="N15" s="75"/>
      <c r="O15" s="22"/>
    </row>
    <row r="16" spans="1:15" ht="13.5" customHeight="1">
      <c r="A16" s="75"/>
      <c r="B16" s="75"/>
      <c r="C16" s="75"/>
      <c r="D16" s="75"/>
      <c r="E16" s="10"/>
      <c r="F16" s="18">
        <v>2017</v>
      </c>
      <c r="G16" s="18">
        <v>2018</v>
      </c>
      <c r="H16" s="18">
        <v>2019</v>
      </c>
      <c r="I16" s="18">
        <v>2020</v>
      </c>
      <c r="J16" s="18">
        <v>2021</v>
      </c>
      <c r="K16" s="18">
        <v>2022</v>
      </c>
      <c r="L16" s="18">
        <v>2023</v>
      </c>
      <c r="M16" s="75"/>
      <c r="N16" s="75"/>
      <c r="O16" s="22"/>
    </row>
    <row r="17" spans="1:48" s="3" customFormat="1" ht="13.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>
        <v>10</v>
      </c>
      <c r="L17" s="17">
        <v>11</v>
      </c>
      <c r="M17" s="17">
        <v>12</v>
      </c>
      <c r="N17" s="17">
        <v>13</v>
      </c>
      <c r="O17" s="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15" s="2" customFormat="1" ht="33.75" customHeight="1">
      <c r="A18" s="76" t="s">
        <v>52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23"/>
    </row>
    <row r="19" spans="1:15" ht="16.5" customHeight="1">
      <c r="A19" s="80" t="s">
        <v>55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2"/>
    </row>
    <row r="20" spans="1:15" ht="101.25" customHeight="1">
      <c r="A20" s="27" t="s">
        <v>7</v>
      </c>
      <c r="B20" s="15" t="s">
        <v>53</v>
      </c>
      <c r="C20" s="4" t="s">
        <v>46</v>
      </c>
      <c r="D20" s="40">
        <f>SUM(J20:L20)</f>
        <v>60</v>
      </c>
      <c r="E20" s="41"/>
      <c r="F20" s="41"/>
      <c r="G20" s="41"/>
      <c r="H20" s="41"/>
      <c r="I20" s="41"/>
      <c r="J20" s="41">
        <v>20</v>
      </c>
      <c r="K20" s="41">
        <v>20</v>
      </c>
      <c r="L20" s="41">
        <v>20</v>
      </c>
      <c r="M20" s="6" t="s">
        <v>9</v>
      </c>
      <c r="N20" s="15" t="s">
        <v>18</v>
      </c>
      <c r="O20" s="22"/>
    </row>
    <row r="21" spans="1:15" ht="15.75" customHeight="1">
      <c r="A21" s="94" t="s">
        <v>56</v>
      </c>
      <c r="B21" s="81" t="s">
        <v>35</v>
      </c>
      <c r="C21" s="83" t="s">
        <v>73</v>
      </c>
      <c r="D21" s="138">
        <f>SUM(F21:L21)</f>
        <v>15236.03</v>
      </c>
      <c r="E21" s="42"/>
      <c r="F21" s="42"/>
      <c r="G21" s="42"/>
      <c r="H21" s="42">
        <f>SUM(H24:H27)</f>
        <v>1102.81</v>
      </c>
      <c r="I21" s="42">
        <f>SUM(I24:I27)</f>
        <v>2365.3999999999996</v>
      </c>
      <c r="J21" s="42"/>
      <c r="K21" s="42">
        <f>K22+K23+K24+K25+K26+K27</f>
        <v>11767.820000000002</v>
      </c>
      <c r="L21" s="42"/>
      <c r="M21" s="11"/>
      <c r="N21" s="125" t="s">
        <v>22</v>
      </c>
      <c r="O21" s="22"/>
    </row>
    <row r="22" spans="1:15" ht="31.5">
      <c r="A22" s="95"/>
      <c r="B22" s="97"/>
      <c r="C22" s="98"/>
      <c r="D22" s="139"/>
      <c r="E22" s="42"/>
      <c r="F22" s="42"/>
      <c r="G22" s="42"/>
      <c r="H22" s="42"/>
      <c r="I22" s="42"/>
      <c r="J22" s="42"/>
      <c r="K22" s="42">
        <v>117.7</v>
      </c>
      <c r="L22" s="42"/>
      <c r="M22" s="11" t="s">
        <v>74</v>
      </c>
      <c r="N22" s="127"/>
      <c r="O22" s="22"/>
    </row>
    <row r="23" spans="1:15" ht="37.5" customHeight="1">
      <c r="A23" s="95"/>
      <c r="B23" s="82"/>
      <c r="C23" s="84"/>
      <c r="D23" s="140"/>
      <c r="E23" s="43"/>
      <c r="F23" s="44"/>
      <c r="G23" s="44"/>
      <c r="H23" s="44"/>
      <c r="I23" s="45"/>
      <c r="J23" s="46"/>
      <c r="K23" s="46">
        <v>11650.12</v>
      </c>
      <c r="L23" s="46"/>
      <c r="M23" s="39" t="s">
        <v>28</v>
      </c>
      <c r="N23" s="127"/>
      <c r="O23" s="22"/>
    </row>
    <row r="24" spans="1:15" ht="47.25">
      <c r="A24" s="95"/>
      <c r="B24" s="15" t="s">
        <v>27</v>
      </c>
      <c r="C24" s="31">
        <v>2019</v>
      </c>
      <c r="D24" s="47"/>
      <c r="E24" s="48"/>
      <c r="F24" s="49"/>
      <c r="G24" s="49"/>
      <c r="H24" s="49">
        <v>50.8</v>
      </c>
      <c r="I24" s="50"/>
      <c r="J24" s="42"/>
      <c r="K24" s="42"/>
      <c r="L24" s="42"/>
      <c r="M24" s="100" t="s">
        <v>9</v>
      </c>
      <c r="N24" s="127"/>
      <c r="O24" s="22"/>
    </row>
    <row r="25" spans="1:15" ht="36" customHeight="1">
      <c r="A25" s="95"/>
      <c r="B25" s="27" t="s">
        <v>40</v>
      </c>
      <c r="C25" s="31">
        <v>2019</v>
      </c>
      <c r="D25" s="47"/>
      <c r="E25" s="48"/>
      <c r="F25" s="49"/>
      <c r="G25" s="49"/>
      <c r="H25" s="49">
        <v>37.5</v>
      </c>
      <c r="I25" s="50"/>
      <c r="J25" s="42"/>
      <c r="K25" s="42"/>
      <c r="L25" s="42"/>
      <c r="M25" s="100"/>
      <c r="N25" s="127"/>
      <c r="O25" s="22"/>
    </row>
    <row r="26" spans="1:15" ht="15.75">
      <c r="A26" s="95"/>
      <c r="B26" s="81" t="s">
        <v>36</v>
      </c>
      <c r="C26" s="83" t="s">
        <v>26</v>
      </c>
      <c r="D26" s="47"/>
      <c r="E26" s="48"/>
      <c r="F26" s="49"/>
      <c r="G26" s="49"/>
      <c r="H26" s="49">
        <v>10.9</v>
      </c>
      <c r="I26" s="50">
        <v>23.7</v>
      </c>
      <c r="J26" s="42"/>
      <c r="K26" s="42"/>
      <c r="L26" s="42"/>
      <c r="M26" s="100"/>
      <c r="N26" s="127"/>
      <c r="O26" s="22"/>
    </row>
    <row r="27" spans="1:15" ht="31.5">
      <c r="A27" s="96"/>
      <c r="B27" s="82"/>
      <c r="C27" s="84"/>
      <c r="D27" s="47"/>
      <c r="E27" s="48"/>
      <c r="F27" s="49"/>
      <c r="G27" s="49"/>
      <c r="H27" s="49">
        <v>1003.61</v>
      </c>
      <c r="I27" s="49">
        <v>2341.7</v>
      </c>
      <c r="J27" s="44"/>
      <c r="K27" s="44"/>
      <c r="L27" s="44"/>
      <c r="M27" s="9" t="s">
        <v>28</v>
      </c>
      <c r="N27" s="137"/>
      <c r="O27" s="22"/>
    </row>
    <row r="28" spans="1:15" ht="54.75" customHeight="1">
      <c r="A28" s="88" t="s">
        <v>59</v>
      </c>
      <c r="B28" s="93"/>
      <c r="C28" s="9" t="s">
        <v>47</v>
      </c>
      <c r="D28" s="51">
        <f>D20+D21</f>
        <v>15296.03</v>
      </c>
      <c r="E28" s="49"/>
      <c r="F28" s="49"/>
      <c r="G28" s="49"/>
      <c r="H28" s="52">
        <f>SUM(H24:H27)</f>
        <v>1102.81</v>
      </c>
      <c r="I28" s="52">
        <f>SUM(I24:I27)</f>
        <v>2365.3999999999996</v>
      </c>
      <c r="J28" s="52">
        <f>SUM(J20:J27)</f>
        <v>20</v>
      </c>
      <c r="K28" s="51">
        <f>K20+K21</f>
        <v>11787.820000000002</v>
      </c>
      <c r="L28" s="51">
        <f>L20</f>
        <v>20</v>
      </c>
      <c r="M28" s="9"/>
      <c r="N28" s="8"/>
      <c r="O28" s="22"/>
    </row>
    <row r="29" spans="1:15" ht="18.7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22"/>
    </row>
    <row r="30" spans="1:15" ht="103.5" customHeight="1">
      <c r="A30" s="34" t="s">
        <v>8</v>
      </c>
      <c r="B30" s="24" t="s">
        <v>64</v>
      </c>
      <c r="C30" s="11" t="s">
        <v>48</v>
      </c>
      <c r="D30" s="53">
        <f aca="true" t="shared" si="0" ref="D30:D36">SUM(F30:L30)</f>
        <v>1404.1999999999998</v>
      </c>
      <c r="E30" s="54"/>
      <c r="F30" s="55">
        <v>200</v>
      </c>
      <c r="G30" s="55">
        <v>278.4</v>
      </c>
      <c r="H30" s="55">
        <v>0</v>
      </c>
      <c r="I30" s="55">
        <v>0</v>
      </c>
      <c r="J30" s="55">
        <v>308.6</v>
      </c>
      <c r="K30" s="55">
        <v>308.6</v>
      </c>
      <c r="L30" s="55">
        <v>308.6</v>
      </c>
      <c r="M30" s="33" t="s">
        <v>9</v>
      </c>
      <c r="N30" s="11" t="s">
        <v>37</v>
      </c>
      <c r="O30" s="22"/>
    </row>
    <row r="31" spans="1:15" ht="63.75" customHeight="1">
      <c r="A31" s="85" t="s">
        <v>21</v>
      </c>
      <c r="B31" s="64" t="s">
        <v>69</v>
      </c>
      <c r="C31" s="66" t="s">
        <v>47</v>
      </c>
      <c r="D31" s="53">
        <f t="shared" si="0"/>
        <v>5649.02</v>
      </c>
      <c r="E31" s="56"/>
      <c r="F31" s="42"/>
      <c r="G31" s="42"/>
      <c r="H31" s="42">
        <v>3560.57</v>
      </c>
      <c r="I31" s="42">
        <v>2088.45</v>
      </c>
      <c r="J31" s="42"/>
      <c r="K31" s="42"/>
      <c r="L31" s="42"/>
      <c r="M31" s="39" t="s">
        <v>28</v>
      </c>
      <c r="N31" s="120" t="s">
        <v>65</v>
      </c>
      <c r="O31" s="22"/>
    </row>
    <row r="32" spans="1:15" ht="59.25" customHeight="1">
      <c r="A32" s="86"/>
      <c r="B32" s="65"/>
      <c r="C32" s="67"/>
      <c r="D32" s="53">
        <f t="shared" si="0"/>
        <v>1224.1</v>
      </c>
      <c r="E32" s="56"/>
      <c r="F32" s="42"/>
      <c r="G32" s="42"/>
      <c r="H32" s="42">
        <v>890.7</v>
      </c>
      <c r="I32" s="42">
        <v>333.4</v>
      </c>
      <c r="J32" s="42"/>
      <c r="K32" s="42"/>
      <c r="L32" s="42"/>
      <c r="M32" s="11" t="s">
        <v>9</v>
      </c>
      <c r="N32" s="131"/>
      <c r="O32" s="22"/>
    </row>
    <row r="33" spans="1:15" ht="59.25" customHeight="1">
      <c r="A33" s="85" t="s">
        <v>57</v>
      </c>
      <c r="B33" s="64" t="s">
        <v>75</v>
      </c>
      <c r="C33" s="66" t="s">
        <v>46</v>
      </c>
      <c r="D33" s="53">
        <f t="shared" si="0"/>
        <v>152.24</v>
      </c>
      <c r="E33" s="56"/>
      <c r="F33" s="42"/>
      <c r="G33" s="42"/>
      <c r="H33" s="42"/>
      <c r="I33" s="42">
        <v>152.24</v>
      </c>
      <c r="J33" s="42"/>
      <c r="K33" s="42"/>
      <c r="L33" s="42"/>
      <c r="M33" s="39" t="s">
        <v>28</v>
      </c>
      <c r="N33" s="66" t="s">
        <v>65</v>
      </c>
      <c r="O33" s="22"/>
    </row>
    <row r="34" spans="1:15" ht="59.25" customHeight="1">
      <c r="A34" s="86"/>
      <c r="B34" s="65"/>
      <c r="C34" s="67"/>
      <c r="D34" s="53">
        <f t="shared" si="0"/>
        <v>0</v>
      </c>
      <c r="E34" s="56"/>
      <c r="F34" s="42"/>
      <c r="G34" s="42"/>
      <c r="H34" s="42"/>
      <c r="I34" s="42">
        <v>0</v>
      </c>
      <c r="J34" s="42"/>
      <c r="K34" s="42"/>
      <c r="L34" s="42"/>
      <c r="M34" s="11" t="s">
        <v>9</v>
      </c>
      <c r="N34" s="67"/>
      <c r="O34" s="22"/>
    </row>
    <row r="35" spans="1:15" ht="59.25" customHeight="1">
      <c r="A35" s="85" t="s">
        <v>67</v>
      </c>
      <c r="B35" s="64" t="s">
        <v>66</v>
      </c>
      <c r="C35" s="66" t="s">
        <v>47</v>
      </c>
      <c r="D35" s="53">
        <f t="shared" si="0"/>
        <v>1378.4099999999999</v>
      </c>
      <c r="E35" s="56"/>
      <c r="F35" s="42"/>
      <c r="G35" s="42"/>
      <c r="H35" s="42">
        <v>470.25</v>
      </c>
      <c r="I35" s="42">
        <v>908.16</v>
      </c>
      <c r="J35" s="42"/>
      <c r="K35" s="42"/>
      <c r="L35" s="42"/>
      <c r="M35" s="11" t="s">
        <v>28</v>
      </c>
      <c r="N35" s="66" t="s">
        <v>65</v>
      </c>
      <c r="O35" s="22"/>
    </row>
    <row r="36" spans="1:15" ht="59.25" customHeight="1">
      <c r="A36" s="86"/>
      <c r="B36" s="65"/>
      <c r="C36" s="67"/>
      <c r="D36" s="53">
        <f t="shared" si="0"/>
        <v>72.6</v>
      </c>
      <c r="E36" s="56"/>
      <c r="F36" s="42"/>
      <c r="G36" s="42"/>
      <c r="H36" s="42">
        <v>24.8</v>
      </c>
      <c r="I36" s="42">
        <v>47.8</v>
      </c>
      <c r="J36" s="42"/>
      <c r="K36" s="42"/>
      <c r="L36" s="42"/>
      <c r="M36" s="11" t="s">
        <v>9</v>
      </c>
      <c r="N36" s="67"/>
      <c r="O36" s="22"/>
    </row>
    <row r="37" spans="1:15" ht="87" customHeight="1">
      <c r="A37" s="34" t="s">
        <v>58</v>
      </c>
      <c r="B37" s="24" t="s">
        <v>12</v>
      </c>
      <c r="C37" s="11" t="s">
        <v>20</v>
      </c>
      <c r="D37" s="53">
        <f>SUM(F37:J37)</f>
        <v>396.6</v>
      </c>
      <c r="E37" s="42"/>
      <c r="F37" s="42"/>
      <c r="G37" s="42">
        <v>184.6</v>
      </c>
      <c r="H37" s="42"/>
      <c r="I37" s="42">
        <v>0</v>
      </c>
      <c r="J37" s="42">
        <v>212</v>
      </c>
      <c r="K37" s="42"/>
      <c r="L37" s="42"/>
      <c r="M37" s="11" t="s">
        <v>9</v>
      </c>
      <c r="N37" s="11" t="s">
        <v>38</v>
      </c>
      <c r="O37" s="22"/>
    </row>
    <row r="38" spans="1:15" ht="89.25" customHeight="1">
      <c r="A38" s="35" t="s">
        <v>68</v>
      </c>
      <c r="B38" s="25" t="s">
        <v>14</v>
      </c>
      <c r="C38" s="13" t="s">
        <v>51</v>
      </c>
      <c r="D38" s="57">
        <f>SUM(F38:J38)</f>
        <v>143</v>
      </c>
      <c r="E38" s="58"/>
      <c r="F38" s="58"/>
      <c r="G38" s="58">
        <v>143</v>
      </c>
      <c r="H38" s="58"/>
      <c r="I38" s="58"/>
      <c r="J38" s="58"/>
      <c r="K38" s="58"/>
      <c r="L38" s="58"/>
      <c r="M38" s="13" t="s">
        <v>15</v>
      </c>
      <c r="N38" s="13" t="s">
        <v>39</v>
      </c>
      <c r="O38" s="22"/>
    </row>
    <row r="39" spans="1:15" ht="39" customHeight="1">
      <c r="A39" s="133" t="s">
        <v>76</v>
      </c>
      <c r="B39" s="136" t="s">
        <v>33</v>
      </c>
      <c r="C39" s="130" t="s">
        <v>19</v>
      </c>
      <c r="D39" s="143">
        <f>SUM(F39:J41)</f>
        <v>600</v>
      </c>
      <c r="E39" s="59"/>
      <c r="F39" s="99"/>
      <c r="G39" s="79"/>
      <c r="H39" s="46">
        <v>90</v>
      </c>
      <c r="I39" s="103"/>
      <c r="J39" s="79"/>
      <c r="K39" s="106"/>
      <c r="L39" s="108"/>
      <c r="M39" s="32" t="s">
        <v>15</v>
      </c>
      <c r="N39" s="132" t="s">
        <v>30</v>
      </c>
      <c r="O39" s="22"/>
    </row>
    <row r="40" spans="1:15" ht="126">
      <c r="A40" s="95"/>
      <c r="B40" s="97"/>
      <c r="C40" s="123"/>
      <c r="D40" s="143"/>
      <c r="E40" s="59"/>
      <c r="F40" s="99"/>
      <c r="G40" s="79"/>
      <c r="H40" s="42">
        <v>66</v>
      </c>
      <c r="I40" s="103"/>
      <c r="J40" s="79"/>
      <c r="K40" s="107"/>
      <c r="L40" s="108"/>
      <c r="M40" s="7" t="s">
        <v>29</v>
      </c>
      <c r="N40" s="123"/>
      <c r="O40" s="22"/>
    </row>
    <row r="41" spans="1:15" ht="31.5">
      <c r="A41" s="96"/>
      <c r="B41" s="82"/>
      <c r="C41" s="123"/>
      <c r="D41" s="143"/>
      <c r="E41" s="59"/>
      <c r="F41" s="99"/>
      <c r="G41" s="79"/>
      <c r="H41" s="60">
        <v>444</v>
      </c>
      <c r="I41" s="103"/>
      <c r="J41" s="79"/>
      <c r="K41" s="107"/>
      <c r="L41" s="109"/>
      <c r="M41" s="21" t="s">
        <v>28</v>
      </c>
      <c r="N41" s="132"/>
      <c r="O41" s="22"/>
    </row>
    <row r="42" spans="1:15" ht="51.75" customHeight="1">
      <c r="A42" s="88" t="s">
        <v>71</v>
      </c>
      <c r="B42" s="89"/>
      <c r="C42" s="11" t="s">
        <v>48</v>
      </c>
      <c r="D42" s="53">
        <f>SUM(D30:D41)</f>
        <v>11020.17</v>
      </c>
      <c r="E42" s="53">
        <f aca="true" t="shared" si="1" ref="E42:J42">SUM(E30:E41)</f>
        <v>0</v>
      </c>
      <c r="F42" s="53">
        <f t="shared" si="1"/>
        <v>200</v>
      </c>
      <c r="G42" s="53">
        <f t="shared" si="1"/>
        <v>606</v>
      </c>
      <c r="H42" s="53">
        <f>SUM(H30:H41)</f>
        <v>5546.320000000001</v>
      </c>
      <c r="I42" s="53">
        <f>SUM(I30:I41)</f>
        <v>3530.05</v>
      </c>
      <c r="J42" s="53">
        <f t="shared" si="1"/>
        <v>520.6</v>
      </c>
      <c r="K42" s="53">
        <f>SUM(K30:K41)</f>
        <v>308.6</v>
      </c>
      <c r="L42" s="53">
        <f>SUM(L30:L41)</f>
        <v>308.6</v>
      </c>
      <c r="M42" s="11"/>
      <c r="N42" s="11"/>
      <c r="O42" s="22"/>
    </row>
    <row r="43" spans="1:15" ht="33.75" customHeight="1">
      <c r="A43" s="15"/>
      <c r="B43" s="110" t="s">
        <v>31</v>
      </c>
      <c r="C43" s="111"/>
      <c r="D43" s="51">
        <f>SUM(F43:L43)</f>
        <v>26316.199999999997</v>
      </c>
      <c r="E43" s="51" t="e">
        <f>SUM(E30:E38)+#REF!</f>
        <v>#REF!</v>
      </c>
      <c r="F43" s="51">
        <f>F20+F30+F37+F38</f>
        <v>200</v>
      </c>
      <c r="G43" s="51">
        <f>G20+G30+G37+G38+G39</f>
        <v>606</v>
      </c>
      <c r="H43" s="51">
        <f>H44+H45</f>
        <v>6649.13</v>
      </c>
      <c r="I43" s="51">
        <f>I44+I45</f>
        <v>5895.449999999999</v>
      </c>
      <c r="J43" s="51">
        <f>J20+J30+J37+J38</f>
        <v>540.6</v>
      </c>
      <c r="K43" s="51">
        <f>K20+K30+K37+K38+K22+K23</f>
        <v>12096.42</v>
      </c>
      <c r="L43" s="51">
        <f>L20+L30+L37+L38</f>
        <v>328.6</v>
      </c>
      <c r="M43" s="20"/>
      <c r="N43" s="20"/>
      <c r="O43" s="22">
        <f>F43+G43+H43+I43+J43</f>
        <v>13891.179999999998</v>
      </c>
    </row>
    <row r="44" spans="1:15" ht="31.5" customHeight="1">
      <c r="A44" s="15"/>
      <c r="B44" s="112"/>
      <c r="C44" s="112"/>
      <c r="D44" s="49">
        <f>SUM(F44:L44)</f>
        <v>3697.1</v>
      </c>
      <c r="E44" s="49"/>
      <c r="F44" s="49">
        <f>F43</f>
        <v>200</v>
      </c>
      <c r="G44" s="49">
        <f>G43</f>
        <v>606</v>
      </c>
      <c r="H44" s="49">
        <f>H24+H25+H26+H30+H39+H40+H36+H32</f>
        <v>1170.7</v>
      </c>
      <c r="I44" s="49">
        <f>I26+I30+I37+I32+I36+I34</f>
        <v>404.9</v>
      </c>
      <c r="J44" s="49">
        <f>J43</f>
        <v>540.6</v>
      </c>
      <c r="K44" s="49">
        <f>K22+K20+K30</f>
        <v>446.3</v>
      </c>
      <c r="L44" s="49">
        <f>L43</f>
        <v>328.6</v>
      </c>
      <c r="M44" s="14" t="s">
        <v>9</v>
      </c>
      <c r="N44" s="14"/>
      <c r="O44" s="22"/>
    </row>
    <row r="45" spans="1:15" ht="31.5" customHeight="1">
      <c r="A45" s="16"/>
      <c r="B45" s="134"/>
      <c r="C45" s="135"/>
      <c r="D45" s="48">
        <f>SUM(F45:L45)</f>
        <v>22619.1</v>
      </c>
      <c r="E45" s="49"/>
      <c r="F45" s="49"/>
      <c r="G45" s="49"/>
      <c r="H45" s="49">
        <f>H41+H27+H31+H35</f>
        <v>5478.43</v>
      </c>
      <c r="I45" s="49">
        <f>I27+I31+I35+I33</f>
        <v>5490.549999999999</v>
      </c>
      <c r="J45" s="49"/>
      <c r="K45" s="49">
        <f>K23</f>
        <v>11650.12</v>
      </c>
      <c r="L45" s="49"/>
      <c r="M45" s="14" t="s">
        <v>28</v>
      </c>
      <c r="N45" s="14"/>
      <c r="O45" s="22"/>
    </row>
    <row r="46" spans="1:15" ht="15.75" customHeight="1">
      <c r="A46" s="110" t="s">
        <v>60</v>
      </c>
      <c r="B46" s="111"/>
      <c r="C46" s="111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22"/>
    </row>
    <row r="47" spans="1:15" ht="34.5" customHeight="1">
      <c r="A47" s="26"/>
      <c r="B47" s="105" t="s">
        <v>16</v>
      </c>
      <c r="C47" s="105"/>
      <c r="D47" s="15" t="s">
        <v>32</v>
      </c>
      <c r="E47" s="15"/>
      <c r="F47" s="27">
        <v>2017</v>
      </c>
      <c r="G47" s="27" t="s">
        <v>41</v>
      </c>
      <c r="H47" s="27" t="s">
        <v>42</v>
      </c>
      <c r="I47" s="27" t="s">
        <v>43</v>
      </c>
      <c r="J47" s="27" t="s">
        <v>44</v>
      </c>
      <c r="K47" s="27" t="s">
        <v>49</v>
      </c>
      <c r="L47" s="27" t="s">
        <v>50</v>
      </c>
      <c r="M47" s="105" t="s">
        <v>17</v>
      </c>
      <c r="N47" s="105"/>
      <c r="O47" s="22"/>
    </row>
    <row r="48" spans="1:15" ht="15.75">
      <c r="A48" s="36" t="s">
        <v>10</v>
      </c>
      <c r="B48" s="124" t="s">
        <v>24</v>
      </c>
      <c r="C48" s="125"/>
      <c r="D48" s="52">
        <f>SUM(F48:L48)</f>
        <v>10480.17</v>
      </c>
      <c r="E48" s="49"/>
      <c r="F48" s="52">
        <f>F30+F37+F38</f>
        <v>200</v>
      </c>
      <c r="G48" s="52">
        <f>G30+G37+G38+G39</f>
        <v>606</v>
      </c>
      <c r="H48" s="52">
        <f>H49+H50</f>
        <v>4946.32</v>
      </c>
      <c r="I48" s="52">
        <f>I49+I50</f>
        <v>3530.0499999999993</v>
      </c>
      <c r="J48" s="52">
        <f>J30+J37+J38+J20</f>
        <v>540.6</v>
      </c>
      <c r="K48" s="52">
        <f>K30+K37+K38+K20</f>
        <v>328.6</v>
      </c>
      <c r="L48" s="52">
        <f>L30+L37+L38+L20</f>
        <v>328.6</v>
      </c>
      <c r="M48" s="118"/>
      <c r="N48" s="118"/>
      <c r="O48" s="22"/>
    </row>
    <row r="49" spans="1:15" ht="15.75">
      <c r="A49" s="37"/>
      <c r="B49" s="126"/>
      <c r="C49" s="127"/>
      <c r="D49" s="122" t="s">
        <v>34</v>
      </c>
      <c r="E49" s="4"/>
      <c r="F49" s="5"/>
      <c r="G49" s="5"/>
      <c r="H49" s="49">
        <f>H30+H32+H36</f>
        <v>915.5</v>
      </c>
      <c r="I49" s="49">
        <f>I32+I36+I37+I34</f>
        <v>381.2</v>
      </c>
      <c r="J49" s="52"/>
      <c r="K49" s="61"/>
      <c r="L49" s="28"/>
      <c r="M49" s="118" t="s">
        <v>9</v>
      </c>
      <c r="N49" s="118"/>
      <c r="O49" s="22"/>
    </row>
    <row r="50" spans="1:15" ht="15.75">
      <c r="A50" s="38"/>
      <c r="B50" s="141"/>
      <c r="C50" s="137"/>
      <c r="D50" s="142"/>
      <c r="E50" s="4"/>
      <c r="F50" s="5"/>
      <c r="G50" s="5"/>
      <c r="H50" s="49">
        <f>H31+H35</f>
        <v>4030.82</v>
      </c>
      <c r="I50" s="49">
        <f>I31+I35+I33</f>
        <v>3148.8499999999995</v>
      </c>
      <c r="J50" s="52"/>
      <c r="K50" s="61"/>
      <c r="L50" s="28"/>
      <c r="M50" s="101" t="s">
        <v>28</v>
      </c>
      <c r="N50" s="102"/>
      <c r="O50" s="22"/>
    </row>
    <row r="51" spans="1:15" ht="15.75" customHeight="1">
      <c r="A51" s="94" t="s">
        <v>11</v>
      </c>
      <c r="B51" s="124" t="s">
        <v>25</v>
      </c>
      <c r="C51" s="125"/>
      <c r="D51" s="40">
        <v>600</v>
      </c>
      <c r="E51" s="4"/>
      <c r="F51" s="5"/>
      <c r="G51" s="5"/>
      <c r="H51" s="52">
        <f>SUM(H52:H54)</f>
        <v>600</v>
      </c>
      <c r="I51" s="52"/>
      <c r="J51" s="52"/>
      <c r="K51" s="61"/>
      <c r="L51" s="28"/>
      <c r="M51" s="83"/>
      <c r="N51" s="104"/>
      <c r="O51" s="22"/>
    </row>
    <row r="52" spans="1:15" ht="15.75" customHeight="1">
      <c r="A52" s="95"/>
      <c r="B52" s="126"/>
      <c r="C52" s="127"/>
      <c r="D52" s="122" t="s">
        <v>34</v>
      </c>
      <c r="E52" s="4">
        <v>230</v>
      </c>
      <c r="F52" s="5"/>
      <c r="G52" s="5"/>
      <c r="H52" s="49">
        <v>90</v>
      </c>
      <c r="I52" s="52"/>
      <c r="J52" s="52"/>
      <c r="K52" s="61"/>
      <c r="L52" s="28"/>
      <c r="M52" s="83" t="s">
        <v>9</v>
      </c>
      <c r="N52" s="104"/>
      <c r="O52" s="22"/>
    </row>
    <row r="53" spans="1:15" ht="38.25" customHeight="1">
      <c r="A53" s="95"/>
      <c r="B53" s="126"/>
      <c r="C53" s="127"/>
      <c r="D53" s="123"/>
      <c r="E53" s="4"/>
      <c r="F53" s="5"/>
      <c r="G53" s="5"/>
      <c r="H53" s="49">
        <f>H40</f>
        <v>66</v>
      </c>
      <c r="I53" s="52"/>
      <c r="J53" s="52"/>
      <c r="K53" s="62"/>
      <c r="L53" s="29"/>
      <c r="M53" s="101" t="s">
        <v>29</v>
      </c>
      <c r="N53" s="102"/>
      <c r="O53" s="22"/>
    </row>
    <row r="54" spans="1:15" ht="15.75">
      <c r="A54" s="113"/>
      <c r="B54" s="128"/>
      <c r="C54" s="129"/>
      <c r="D54" s="123"/>
      <c r="E54" s="6"/>
      <c r="F54" s="19"/>
      <c r="G54" s="19"/>
      <c r="H54" s="41">
        <f>H41</f>
        <v>444</v>
      </c>
      <c r="I54" s="40"/>
      <c r="J54" s="40"/>
      <c r="K54" s="61"/>
      <c r="L54" s="28"/>
      <c r="M54" s="83" t="s">
        <v>28</v>
      </c>
      <c r="N54" s="104"/>
      <c r="O54" s="22"/>
    </row>
    <row r="55" spans="1:15" ht="15.75" customHeight="1">
      <c r="A55" s="117" t="s">
        <v>13</v>
      </c>
      <c r="B55" s="114" t="s">
        <v>23</v>
      </c>
      <c r="C55" s="114"/>
      <c r="D55" s="53">
        <f>SUM(H55:K55)</f>
        <v>15236.03</v>
      </c>
      <c r="E55" s="11"/>
      <c r="F55" s="12"/>
      <c r="G55" s="12"/>
      <c r="H55" s="53">
        <f>SUM(H56:H57)</f>
        <v>1102.81</v>
      </c>
      <c r="I55" s="53">
        <f>SUM(I56:I57)</f>
        <v>2365.3999999999996</v>
      </c>
      <c r="J55" s="53"/>
      <c r="K55" s="63">
        <f>K56+K57</f>
        <v>11767.820000000002</v>
      </c>
      <c r="L55" s="30"/>
      <c r="M55" s="119"/>
      <c r="N55" s="120"/>
      <c r="O55" s="22"/>
    </row>
    <row r="56" spans="1:15" ht="15.75">
      <c r="A56" s="117"/>
      <c r="B56" s="115"/>
      <c r="C56" s="115"/>
      <c r="D56" s="121" t="s">
        <v>34</v>
      </c>
      <c r="E56" s="11">
        <v>230</v>
      </c>
      <c r="F56" s="12"/>
      <c r="G56" s="12"/>
      <c r="H56" s="42">
        <f>H24+H25+H26</f>
        <v>99.2</v>
      </c>
      <c r="I56" s="42">
        <f>I26</f>
        <v>23.7</v>
      </c>
      <c r="J56" s="53"/>
      <c r="K56" s="63">
        <f>K22</f>
        <v>117.7</v>
      </c>
      <c r="L56" s="30"/>
      <c r="M56" s="119" t="s">
        <v>9</v>
      </c>
      <c r="N56" s="120"/>
      <c r="O56" s="22"/>
    </row>
    <row r="57" spans="1:15" ht="15.75">
      <c r="A57" s="117"/>
      <c r="B57" s="116"/>
      <c r="C57" s="116"/>
      <c r="D57" s="121"/>
      <c r="E57" s="11"/>
      <c r="F57" s="12"/>
      <c r="G57" s="12"/>
      <c r="H57" s="42">
        <f>H27</f>
        <v>1003.61</v>
      </c>
      <c r="I57" s="42">
        <f>I27</f>
        <v>2341.7</v>
      </c>
      <c r="J57" s="53"/>
      <c r="K57" s="53">
        <f>K23</f>
        <v>11650.12</v>
      </c>
      <c r="L57" s="12"/>
      <c r="M57" s="121" t="s">
        <v>28</v>
      </c>
      <c r="N57" s="121"/>
      <c r="O57" s="22"/>
    </row>
  </sheetData>
  <sheetProtection selectLockedCells="1" selectUnlockedCells="1"/>
  <mergeCells count="76">
    <mergeCell ref="B45:C45"/>
    <mergeCell ref="B39:B41"/>
    <mergeCell ref="N21:N27"/>
    <mergeCell ref="D21:D23"/>
    <mergeCell ref="N35:N36"/>
    <mergeCell ref="B48:C50"/>
    <mergeCell ref="D49:D50"/>
    <mergeCell ref="M49:N49"/>
    <mergeCell ref="B47:C47"/>
    <mergeCell ref="D39:D41"/>
    <mergeCell ref="C39:C41"/>
    <mergeCell ref="C31:C32"/>
    <mergeCell ref="B31:B32"/>
    <mergeCell ref="A31:A32"/>
    <mergeCell ref="N31:N32"/>
    <mergeCell ref="A35:A36"/>
    <mergeCell ref="B35:B36"/>
    <mergeCell ref="C35:C36"/>
    <mergeCell ref="N39:N41"/>
    <mergeCell ref="A39:A41"/>
    <mergeCell ref="M57:N57"/>
    <mergeCell ref="D56:D57"/>
    <mergeCell ref="M55:N55"/>
    <mergeCell ref="D52:D54"/>
    <mergeCell ref="M54:N54"/>
    <mergeCell ref="B51:C54"/>
    <mergeCell ref="L39:L41"/>
    <mergeCell ref="B43:C43"/>
    <mergeCell ref="B44:C44"/>
    <mergeCell ref="A46:N46"/>
    <mergeCell ref="A51:A54"/>
    <mergeCell ref="B55:C57"/>
    <mergeCell ref="A55:A57"/>
    <mergeCell ref="M50:N50"/>
    <mergeCell ref="M48:N48"/>
    <mergeCell ref="M56:N56"/>
    <mergeCell ref="N14:N16"/>
    <mergeCell ref="G39:G41"/>
    <mergeCell ref="F39:F41"/>
    <mergeCell ref="M24:M26"/>
    <mergeCell ref="M53:N53"/>
    <mergeCell ref="I39:I41"/>
    <mergeCell ref="M51:N51"/>
    <mergeCell ref="M52:N52"/>
    <mergeCell ref="M47:N47"/>
    <mergeCell ref="K39:K41"/>
    <mergeCell ref="A33:A34"/>
    <mergeCell ref="A29:N29"/>
    <mergeCell ref="A42:B42"/>
    <mergeCell ref="C14:C16"/>
    <mergeCell ref="D14:L14"/>
    <mergeCell ref="A28:B28"/>
    <mergeCell ref="E15:L15"/>
    <mergeCell ref="A21:A27"/>
    <mergeCell ref="B21:B23"/>
    <mergeCell ref="C21:C23"/>
    <mergeCell ref="M7:N7"/>
    <mergeCell ref="D15:D16"/>
    <mergeCell ref="A18:N18"/>
    <mergeCell ref="J39:J41"/>
    <mergeCell ref="A19:N19"/>
    <mergeCell ref="M14:M16"/>
    <mergeCell ref="B26:B27"/>
    <mergeCell ref="C26:C27"/>
    <mergeCell ref="A14:A16"/>
    <mergeCell ref="B14:B16"/>
    <mergeCell ref="B33:B34"/>
    <mergeCell ref="C33:C34"/>
    <mergeCell ref="N33:N34"/>
    <mergeCell ref="M1:N3"/>
    <mergeCell ref="M8:N8"/>
    <mergeCell ref="A11:N11"/>
    <mergeCell ref="A13:N13"/>
    <mergeCell ref="A12:N12"/>
    <mergeCell ref="M5:N5"/>
    <mergeCell ref="M6:N6"/>
  </mergeCells>
  <printOptions/>
  <pageMargins left="0.1968503937007874" right="0.1968503937007874" top="0.984251968503937" bottom="0.31496062992125984" header="0.31496062992125984" footer="0.31496062992125984"/>
  <pageSetup horizontalDpi="300" verticalDpi="300" orientation="landscape" paperSize="9" scale="49" r:id="rId1"/>
  <rowBreaks count="2" manualBreakCount="2">
    <brk id="34" max="13" man="1"/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АРХИТЕКТУРА</dc:creator>
  <cp:keywords/>
  <dc:description/>
  <cp:lastModifiedBy>ROMP22</cp:lastModifiedBy>
  <cp:lastPrinted>2020-11-20T10:45:31Z</cp:lastPrinted>
  <dcterms:created xsi:type="dcterms:W3CDTF">2014-08-26T08:34:47Z</dcterms:created>
  <dcterms:modified xsi:type="dcterms:W3CDTF">2020-12-03T09:00:55Z</dcterms:modified>
  <cp:category/>
  <cp:version/>
  <cp:contentType/>
  <cp:contentStatus/>
  <cp:revision>1</cp:revision>
</cp:coreProperties>
</file>