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_xlnm.Print_Titles" localSheetId="0">'Лист1'!$15:$17</definedName>
    <definedName name="_xlnm.Print_Area" localSheetId="0">'Лист1'!$A$1:$K$85</definedName>
  </definedNames>
  <calcPr fullCalcOnLoad="1"/>
</workbook>
</file>

<file path=xl/sharedStrings.xml><?xml version="1.0" encoding="utf-8"?>
<sst xmlns="http://schemas.openxmlformats.org/spreadsheetml/2006/main" count="179" uniqueCount="94">
  <si>
    <t xml:space="preserve">   ПЕРЕЧЕНЬ ОСНОВНЫХ МЕРОПРИЯТИЙ МУНИЦИПАЛЬНОЙ ПРОГРАММЫ</t>
  </si>
  <si>
    <t>№ п/п</t>
  </si>
  <si>
    <t>Наименование мероприятий</t>
  </si>
  <si>
    <t>Годы реализации программы</t>
  </si>
  <si>
    <t>Общий объем финансирования, тыс.рублей</t>
  </si>
  <si>
    <t>ГРБС и головной исполнитель</t>
  </si>
  <si>
    <t>Всего</t>
  </si>
  <si>
    <t>I. Совершенствование организации дорожного движения в г.о.Октябрьск</t>
  </si>
  <si>
    <t>1.1</t>
  </si>
  <si>
    <t>Разработка комплексных схем организации дорожного движения на территории г.о.Октябрьск</t>
  </si>
  <si>
    <t>2018-2020</t>
  </si>
  <si>
    <r>
      <rPr>
        <u val="single"/>
        <sz val="14"/>
        <color indexed="8"/>
        <rFont val="Times New Roman"/>
        <family val="1"/>
      </rPr>
      <t>ГРБС и исполнитель:</t>
    </r>
    <r>
      <rPr>
        <sz val="14"/>
        <color indexed="8"/>
        <rFont val="Times New Roman"/>
        <family val="1"/>
      </rPr>
      <t xml:space="preserve">                                       МКУ г.о.Октябрьск "Комитет по архитектуре, строительству и транспорту Администрации г.о.Октябрьск"</t>
    </r>
  </si>
  <si>
    <t>1.2</t>
  </si>
  <si>
    <t>1.2.1</t>
  </si>
  <si>
    <r>
      <rPr>
        <u val="single"/>
        <sz val="14"/>
        <color indexed="8"/>
        <rFont val="Times New Roman"/>
        <family val="1"/>
      </rPr>
      <t>ГРБС:</t>
    </r>
    <r>
      <rPr>
        <sz val="14"/>
        <color indexed="8"/>
        <rFont val="Times New Roman"/>
        <family val="1"/>
      </rPr>
      <t xml:space="preserve">                                                                       МКУ г.о.Октябрьск "Комитет по архитектуре, строительству и транспорту Администрации г.о.Октябрьск"</t>
    </r>
  </si>
  <si>
    <t>1.3</t>
  </si>
  <si>
    <r>
      <rPr>
        <u val="single"/>
        <sz val="14"/>
        <color indexed="8"/>
        <rFont val="Times New Roman"/>
        <family val="1"/>
      </rPr>
      <t xml:space="preserve">ГРБС и исполнитель: </t>
    </r>
    <r>
      <rPr>
        <sz val="14"/>
        <color indexed="8"/>
        <rFont val="Times New Roman"/>
        <family val="1"/>
      </rPr>
      <t xml:space="preserve">                                      МКУ г.о.Октябрьск "Комитет по архитектуре, строительству и транспорту Администрации г.о.Октябрьск"</t>
    </r>
  </si>
  <si>
    <t>1.4</t>
  </si>
  <si>
    <t>1.5</t>
  </si>
  <si>
    <t>ИТОГО по разделу I:</t>
  </si>
  <si>
    <t>Ремонт дорог и тротуаров на территории г.о.Октябрьск, в том числе:</t>
  </si>
  <si>
    <t>ВСЕГО, в том числе:</t>
  </si>
  <si>
    <t>II. Обеспечение безопасности дорожного движения на автомобильных дорогах общего пользования.</t>
  </si>
  <si>
    <t>1.2.2</t>
  </si>
  <si>
    <t>2.1</t>
  </si>
  <si>
    <t>2.1.2</t>
  </si>
  <si>
    <t>2.1.3</t>
  </si>
  <si>
    <t>2.1.4</t>
  </si>
  <si>
    <t>2.1.6</t>
  </si>
  <si>
    <t>2.1.7</t>
  </si>
  <si>
    <t>2.1.8</t>
  </si>
  <si>
    <t>Средства местного бюджета, в том числе:</t>
  </si>
  <si>
    <t xml:space="preserve"> средства дорожного фонда</t>
  </si>
  <si>
    <t>2.1.1</t>
  </si>
  <si>
    <t>2.1.5</t>
  </si>
  <si>
    <t>2.2</t>
  </si>
  <si>
    <t>Ремонт автомобильных дорог общего пользования местного значения по пер.Волжский,ул.Ленинградская и ул.Батракская, в том числе</t>
  </si>
  <si>
    <t>Восстановление асфальтового покрытия на участке дороги , проходящем по склону дороги  по пер.Чкалова, переходящему в улицу Колхозную городского округа Октябрьск , в том числе</t>
  </si>
  <si>
    <t>Устройство тротуара в жилом районе на участке территории от д.3 по ул.Мичурина до ул.3-й Проезд городского округа Октябрьск, в том числе</t>
  </si>
  <si>
    <t>Ремонт автодороги  по ул.Аносова (от пер.Кирпичный до МФЦ),в том числе</t>
  </si>
  <si>
    <t>Ремонт дорог местного значения г.о.Октябрьск (ул.Декабристов,ул.Хлебная, от Хлебной базы до ул.Вологина, ул.Вологина, Первомайский спуск,ул.Центральная, ул.Транспортная, ул.Шишулина, пер.Толстовский, ул.М.Горького),в том числе</t>
  </si>
  <si>
    <t>бюджет городского округа</t>
  </si>
  <si>
    <t xml:space="preserve"> Ремонт тротуара  по пер.Железнодорожный в г.о.Октябрьск,в том числе</t>
  </si>
  <si>
    <t>Источник финансирования</t>
  </si>
  <si>
    <t>Бюджет городского округа</t>
  </si>
  <si>
    <t>Нанесение дорожной разметки г.о.Октябрьск</t>
  </si>
  <si>
    <t>Установка дорожных знаков</t>
  </si>
  <si>
    <t>Приобретение дорожных знаков</t>
  </si>
  <si>
    <t>Приобретение и установка дорожных знаков, в том числе:</t>
  </si>
  <si>
    <t>Обустройство опасных участков дорог дорожными барьерными ограждениями</t>
  </si>
  <si>
    <t>Обустройство пешеходными ограждениями участков дорог в районах расположения образовательных учреждений</t>
  </si>
  <si>
    <t>Областной бюджет</t>
  </si>
  <si>
    <t xml:space="preserve"> Ремонт дороги по ул.Сакко-Ванцетти от д.22 до ул.Гая в г.о.Октябрьск</t>
  </si>
  <si>
    <t>Софинансирование работ по ремонту автодорог по ул.Центральная,ул.Мичурина и ул.3-й Проезд</t>
  </si>
  <si>
    <r>
      <t>ГРБС и исполнитель:</t>
    </r>
    <r>
      <rPr>
        <sz val="14"/>
        <color indexed="8"/>
        <rFont val="Times New Roman"/>
        <family val="1"/>
      </rPr>
      <t xml:space="preserve">                                       МКУ г.о.Октябрьск "Комитет по архитектуре, строительству и транспорту Администрации г.о.Октябрьск"</t>
    </r>
  </si>
  <si>
    <t>Бюджет городского округа/средства дорожного фонда</t>
  </si>
  <si>
    <r>
      <t xml:space="preserve">ГРБС и исполнитель: </t>
    </r>
    <r>
      <rPr>
        <sz val="14"/>
        <color indexed="8"/>
        <rFont val="Times New Roman"/>
        <family val="1"/>
      </rPr>
      <t xml:space="preserve">                                      МКУ г.о.Октябрьск "Комитет по архитектуре, строительству и транспорту Администрации г.о.Октябрьск"</t>
    </r>
  </si>
  <si>
    <t>ГРБС и исполнитель:                                       МКУ г.о.Октябрьск "Комитет по архитектуре, строительству и транспорту Администрации г.о.Октябрьск"</t>
  </si>
  <si>
    <t>ИТОГО по разделу  II, в том числе:</t>
  </si>
  <si>
    <t>средства дорожного фонда</t>
  </si>
  <si>
    <t>Средства областного бюджета, в том числе:</t>
  </si>
  <si>
    <t>Областной бюджет/средства дорожного фонда</t>
  </si>
  <si>
    <t>2.3</t>
  </si>
  <si>
    <t>Ремонт дороги по ул. Береговая, ул.Белорусская</t>
  </si>
  <si>
    <t>2018-2021</t>
  </si>
  <si>
    <t>1.6</t>
  </si>
  <si>
    <t>Устройство искуственных дорожных неровностей в г.о.Октябрьск</t>
  </si>
  <si>
    <t>2.1.9</t>
  </si>
  <si>
    <t>к постановлению Администрации г.о.Октябрьск Самарской области</t>
  </si>
  <si>
    <t>от _______________________№_______________</t>
  </si>
  <si>
    <t>2.1.10</t>
  </si>
  <si>
    <t>2.2.1</t>
  </si>
  <si>
    <t>2.2.2</t>
  </si>
  <si>
    <t>Ремонт дворовых территорий многоквартирных домов, проездов к дворовым территориям многоквартирных домов,в том числе</t>
  </si>
  <si>
    <t>ГРБС и исполнитель:                                         МКУ г.о.Октябрьск "Комитет по архитектуре, строительству и транспорту Администрации г.о.Октябрьск"</t>
  </si>
  <si>
    <t>Ремонт автомобильных дорог  по ул.Вологина, от Хлебной базы до ул.Вологина .</t>
  </si>
  <si>
    <t xml:space="preserve"> Ремонт автомобильных дорог по ул.Первомайская, ул.Городская, ул.Баха, ул.Ломоносова, ул.Тимирязева (софинансирование)</t>
  </si>
  <si>
    <t>Ремонт дворовых территорий по ул.Ватутина,10, ул.Декабристов,3-5, ул.Куйбышева,19, ул.Мира,169, ул.Мичурина,2, ул.Фрунзе,1</t>
  </si>
  <si>
    <t>Ремонт дворовой территории по ул.Гая, 50 и пер.Больничный, 14, ул.Куйбышева,18</t>
  </si>
  <si>
    <t xml:space="preserve">Ремонт автомобильных дорог общего пользования местного значения и тротуаров ( Центральный спуск, ул.ленинградская, ул.Кирова, пер.Волжский, ул.Гоголя, ул.Сплавная) </t>
  </si>
  <si>
    <t>1.7</t>
  </si>
  <si>
    <t xml:space="preserve">Установка светофоров </t>
  </si>
  <si>
    <t>2.4</t>
  </si>
  <si>
    <t>5731</t>
  </si>
  <si>
    <t>Ремонт дороги по ул. Астраханская, ул.2-й Проезд, ул.Городская,ул.Железнодорожная (софинансирование)</t>
  </si>
  <si>
    <t>2.5</t>
  </si>
  <si>
    <t xml:space="preserve">Ремонт автомобильных дорог общего пользования местного значения (софинансирование) </t>
  </si>
  <si>
    <t>ПРИЛОЖЕНИЕ №1</t>
  </si>
  <si>
    <t>Областной бюджет,в том числе</t>
  </si>
  <si>
    <t>Бюджет городского округа, в том числе</t>
  </si>
  <si>
    <t xml:space="preserve">ПРИЛОЖЕНИЕ №1 </t>
  </si>
  <si>
    <t>к муниципальной программе "Повышение безопасности долрожного движения</t>
  </si>
  <si>
    <t xml:space="preserve"> на территории городского округа Октябрьск на 2018-2021годы"</t>
  </si>
  <si>
    <t xml:space="preserve">                    "ПОВЫШЕНИЕ БЕЗОПАСНОСТИ ДОРОЖНОГО ДВИЖЕНИЯ НА ТЕРРИТОРИИ ГОРОДСКОГО ОКРУГА ОКТЯБРЬСК НА 2018-2021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</si>
</sst>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i/>
      <sz val="14"/>
      <color indexed="8"/>
      <name val="Times New Roman"/>
      <family val="1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 vertical="justify" shrinkToFit="1"/>
    </xf>
    <xf numFmtId="0" fontId="18" fillId="0" borderId="0" xfId="0" applyFont="1" applyAlignment="1">
      <alignment/>
    </xf>
    <xf numFmtId="0" fontId="18" fillId="0" borderId="0" xfId="0" applyFont="1" applyAlignment="1">
      <alignment vertical="justify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/>
    </xf>
    <xf numFmtId="49" fontId="18" fillId="0" borderId="13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justify"/>
    </xf>
    <xf numFmtId="0" fontId="20" fillId="0" borderId="11" xfId="0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justify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showGridLines="0" tabSelected="1" view="pageBreakPreview" zoomScale="53" zoomScaleNormal="50" zoomScaleSheetLayoutView="53" zoomScalePageLayoutView="0" workbookViewId="0" topLeftCell="A1">
      <pane ySplit="17" topLeftCell="BM18" activePane="bottomLeft" state="frozen"/>
      <selection pane="topLeft" activeCell="A1" sqref="A1"/>
      <selection pane="bottomLeft" activeCell="D22" sqref="D22:D23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3" width="64.7109375" style="0" customWidth="1"/>
    <col min="4" max="4" width="24.140625" style="0" customWidth="1"/>
    <col min="5" max="5" width="17.7109375" style="0" customWidth="1"/>
    <col min="6" max="6" width="13.140625" style="0" customWidth="1"/>
    <col min="7" max="7" width="17.28125" style="0" customWidth="1"/>
    <col min="8" max="9" width="15.8515625" style="0" customWidth="1"/>
    <col min="10" max="10" width="25.28125" style="0" customWidth="1"/>
    <col min="11" max="11" width="52.8515625" style="0" customWidth="1"/>
    <col min="12" max="12" width="13.57421875" style="0" bestFit="1" customWidth="1"/>
    <col min="14" max="14" width="16.8515625" style="0" bestFit="1" customWidth="1"/>
  </cols>
  <sheetData>
    <row r="1" spans="9:11" ht="15">
      <c r="I1" s="59" t="s">
        <v>87</v>
      </c>
      <c r="J1" s="59"/>
      <c r="K1" s="59"/>
    </row>
    <row r="2" spans="7:11" ht="18.75">
      <c r="G2" s="21"/>
      <c r="H2" s="21"/>
      <c r="I2" s="59"/>
      <c r="J2" s="59"/>
      <c r="K2" s="59"/>
    </row>
    <row r="3" spans="2:11" ht="19.5" customHeight="1">
      <c r="B3" s="1"/>
      <c r="C3" s="1"/>
      <c r="D3" s="1"/>
      <c r="E3" s="1"/>
      <c r="F3" s="1"/>
      <c r="G3" s="20"/>
      <c r="H3" s="22"/>
      <c r="I3" s="59" t="s">
        <v>68</v>
      </c>
      <c r="J3" s="59"/>
      <c r="K3" s="59"/>
    </row>
    <row r="4" spans="2:11" ht="2.25" customHeight="1" hidden="1">
      <c r="B4" s="1"/>
      <c r="C4" s="1"/>
      <c r="D4" s="1"/>
      <c r="E4" s="1"/>
      <c r="F4" s="1"/>
      <c r="G4" s="20"/>
      <c r="H4" s="22"/>
      <c r="I4" s="22"/>
      <c r="J4" s="22"/>
      <c r="K4" s="22"/>
    </row>
    <row r="5" spans="2:11" ht="13.5" customHeight="1" hidden="1">
      <c r="B5" s="1"/>
      <c r="C5" s="1"/>
      <c r="D5" s="1"/>
      <c r="E5" s="1"/>
      <c r="F5" s="1"/>
      <c r="G5" s="20"/>
      <c r="H5" s="22"/>
      <c r="I5" s="22"/>
      <c r="J5" s="22"/>
      <c r="K5" s="22"/>
    </row>
    <row r="6" spans="2:11" ht="18.75" customHeight="1" hidden="1">
      <c r="B6" s="1"/>
      <c r="C6" s="1"/>
      <c r="D6" s="1"/>
      <c r="E6" s="1"/>
      <c r="F6" s="1"/>
      <c r="G6" s="20"/>
      <c r="H6" s="22"/>
      <c r="I6" s="22"/>
      <c r="J6" s="22"/>
      <c r="K6" s="22"/>
    </row>
    <row r="7" spans="2:11" ht="18.75">
      <c r="B7" s="1"/>
      <c r="C7" s="1"/>
      <c r="D7" s="1"/>
      <c r="E7" s="1"/>
      <c r="F7" s="1"/>
      <c r="G7" s="20"/>
      <c r="H7" s="22"/>
      <c r="I7" s="60" t="s">
        <v>69</v>
      </c>
      <c r="J7" s="60"/>
      <c r="K7" s="60"/>
    </row>
    <row r="8" spans="2:11" ht="18.75">
      <c r="B8" s="1"/>
      <c r="C8" s="1"/>
      <c r="D8" s="1"/>
      <c r="E8" s="1"/>
      <c r="F8" s="1"/>
      <c r="G8" s="20"/>
      <c r="H8" s="22"/>
      <c r="I8" s="22"/>
      <c r="J8" s="22"/>
      <c r="K8" s="22"/>
    </row>
    <row r="9" spans="2:11" ht="22.5" customHeight="1">
      <c r="B9" s="1"/>
      <c r="C9" s="1"/>
      <c r="D9" s="1"/>
      <c r="E9" s="1"/>
      <c r="F9" s="1"/>
      <c r="G9" s="20"/>
      <c r="H9" s="20"/>
      <c r="I9" s="73" t="s">
        <v>90</v>
      </c>
      <c r="J9" s="73"/>
      <c r="K9" s="73"/>
    </row>
    <row r="10" spans="2:11" ht="22.5" customHeight="1">
      <c r="B10" s="1"/>
      <c r="C10" s="1"/>
      <c r="D10" s="1"/>
      <c r="E10" s="1"/>
      <c r="F10" s="1"/>
      <c r="G10" s="20"/>
      <c r="H10" s="20"/>
      <c r="I10" s="59" t="s">
        <v>91</v>
      </c>
      <c r="J10" s="59"/>
      <c r="K10" s="59"/>
    </row>
    <row r="11" spans="2:11" ht="22.5" customHeight="1">
      <c r="B11" s="1"/>
      <c r="C11" s="1"/>
      <c r="D11" s="1"/>
      <c r="E11" s="1"/>
      <c r="F11" s="1"/>
      <c r="G11" s="1"/>
      <c r="H11" s="1"/>
      <c r="I11" s="59" t="s">
        <v>92</v>
      </c>
      <c r="J11" s="59"/>
      <c r="K11" s="59"/>
    </row>
    <row r="12" spans="2:11" ht="18.75">
      <c r="B12" s="1"/>
      <c r="C12" s="2"/>
      <c r="D12" s="2" t="s">
        <v>0</v>
      </c>
      <c r="E12" s="2"/>
      <c r="F12" s="2"/>
      <c r="G12" s="2"/>
      <c r="H12" s="2"/>
      <c r="I12" s="2"/>
      <c r="J12" s="2"/>
      <c r="K12" s="2"/>
    </row>
    <row r="13" spans="2:11" ht="18.75">
      <c r="B13" s="1"/>
      <c r="C13" s="2" t="s">
        <v>93</v>
      </c>
      <c r="D13" s="2"/>
      <c r="E13" s="2"/>
      <c r="F13" s="2"/>
      <c r="G13" s="2"/>
      <c r="H13" s="2"/>
      <c r="I13" s="2"/>
      <c r="J13" s="2"/>
      <c r="K13" s="2"/>
    </row>
    <row r="14" spans="3:11" ht="15">
      <c r="C14" s="3"/>
      <c r="D14" s="3"/>
      <c r="E14" s="3"/>
      <c r="F14" s="3"/>
      <c r="G14" s="3"/>
      <c r="H14" s="3"/>
      <c r="I14" s="3"/>
      <c r="J14" s="3"/>
      <c r="K14" s="3"/>
    </row>
    <row r="15" spans="1:11" ht="33" customHeight="1">
      <c r="A15" s="61" t="s">
        <v>1</v>
      </c>
      <c r="B15" s="61"/>
      <c r="C15" s="61" t="s">
        <v>2</v>
      </c>
      <c r="D15" s="61" t="s">
        <v>3</v>
      </c>
      <c r="E15" s="70" t="s">
        <v>4</v>
      </c>
      <c r="F15" s="71"/>
      <c r="G15" s="71"/>
      <c r="H15" s="71"/>
      <c r="I15" s="71"/>
      <c r="J15" s="61" t="s">
        <v>43</v>
      </c>
      <c r="K15" s="61" t="s">
        <v>5</v>
      </c>
    </row>
    <row r="16" spans="1:11" ht="18.75" customHeight="1">
      <c r="A16" s="61"/>
      <c r="B16" s="61"/>
      <c r="C16" s="61"/>
      <c r="D16" s="61"/>
      <c r="E16" s="61" t="s">
        <v>6</v>
      </c>
      <c r="F16" s="61"/>
      <c r="G16" s="61"/>
      <c r="H16" s="61"/>
      <c r="I16" s="61"/>
      <c r="J16" s="61"/>
      <c r="K16" s="61"/>
    </row>
    <row r="17" spans="1:11" ht="36.75" customHeight="1">
      <c r="A17" s="61"/>
      <c r="B17" s="61"/>
      <c r="C17" s="61"/>
      <c r="D17" s="61"/>
      <c r="E17" s="61"/>
      <c r="F17" s="12">
        <v>2018</v>
      </c>
      <c r="G17" s="12">
        <v>2019</v>
      </c>
      <c r="H17" s="12">
        <v>2020</v>
      </c>
      <c r="I17" s="12">
        <v>2021</v>
      </c>
      <c r="J17" s="61"/>
      <c r="K17" s="61"/>
    </row>
    <row r="18" spans="1:11" ht="28.5" customHeight="1">
      <c r="A18" s="61" t="s">
        <v>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8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42" s="5" customFormat="1" ht="81" customHeight="1">
      <c r="A20" s="37" t="s">
        <v>8</v>
      </c>
      <c r="B20" s="37"/>
      <c r="C20" s="10" t="s">
        <v>9</v>
      </c>
      <c r="D20" s="10" t="s">
        <v>64</v>
      </c>
      <c r="E20" s="23">
        <v>0</v>
      </c>
      <c r="F20" s="12">
        <v>0</v>
      </c>
      <c r="G20" s="23">
        <v>0</v>
      </c>
      <c r="H20" s="12">
        <v>0</v>
      </c>
      <c r="I20" s="12">
        <v>0</v>
      </c>
      <c r="J20" s="10" t="s">
        <v>55</v>
      </c>
      <c r="K20" s="13" t="s">
        <v>11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11" ht="78" customHeight="1">
      <c r="A21" s="37" t="s">
        <v>12</v>
      </c>
      <c r="B21" s="37"/>
      <c r="C21" s="14" t="s">
        <v>48</v>
      </c>
      <c r="D21" s="11" t="s">
        <v>64</v>
      </c>
      <c r="E21" s="23">
        <f>E22+E24</f>
        <v>1803.1</v>
      </c>
      <c r="F21" s="23">
        <f>F22+F24</f>
        <v>153.1</v>
      </c>
      <c r="G21" s="23">
        <f>G22+G24</f>
        <v>650</v>
      </c>
      <c r="H21" s="23">
        <f>H22+H24</f>
        <v>500</v>
      </c>
      <c r="I21" s="23">
        <f>I22+I24</f>
        <v>500</v>
      </c>
      <c r="J21" s="10" t="s">
        <v>55</v>
      </c>
      <c r="K21" s="13" t="s">
        <v>54</v>
      </c>
    </row>
    <row r="22" spans="1:11" ht="81" customHeight="1">
      <c r="A22" s="44" t="s">
        <v>13</v>
      </c>
      <c r="B22" s="45"/>
      <c r="C22" s="32" t="s">
        <v>47</v>
      </c>
      <c r="D22" s="37" t="s">
        <v>64</v>
      </c>
      <c r="E22" s="31">
        <f>SUM(F22:I23)</f>
        <v>813</v>
      </c>
      <c r="F22" s="31">
        <v>59</v>
      </c>
      <c r="G22" s="31">
        <v>354</v>
      </c>
      <c r="H22" s="31">
        <v>200</v>
      </c>
      <c r="I22" s="33">
        <v>200</v>
      </c>
      <c r="J22" s="63" t="s">
        <v>55</v>
      </c>
      <c r="K22" s="30" t="s">
        <v>14</v>
      </c>
    </row>
    <row r="23" spans="1:11" ht="19.5" customHeight="1">
      <c r="A23" s="48"/>
      <c r="B23" s="49"/>
      <c r="C23" s="32"/>
      <c r="D23" s="37"/>
      <c r="E23" s="31"/>
      <c r="F23" s="31"/>
      <c r="G23" s="31"/>
      <c r="H23" s="31"/>
      <c r="I23" s="62"/>
      <c r="J23" s="63"/>
      <c r="K23" s="30"/>
    </row>
    <row r="24" spans="1:11" ht="82.5" customHeight="1">
      <c r="A24" s="37" t="s">
        <v>23</v>
      </c>
      <c r="B24" s="37"/>
      <c r="C24" s="14" t="s">
        <v>46</v>
      </c>
      <c r="D24" s="11" t="s">
        <v>64</v>
      </c>
      <c r="E24" s="8">
        <f aca="true" t="shared" si="0" ref="E24:E31">SUM(F24:I24)</f>
        <v>990.1</v>
      </c>
      <c r="F24" s="8">
        <v>94.1</v>
      </c>
      <c r="G24" s="8">
        <v>296</v>
      </c>
      <c r="H24" s="8">
        <v>300</v>
      </c>
      <c r="I24" s="8">
        <v>300</v>
      </c>
      <c r="J24" s="10" t="s">
        <v>55</v>
      </c>
      <c r="K24" s="13" t="s">
        <v>16</v>
      </c>
    </row>
    <row r="25" spans="1:11" ht="97.5" customHeight="1">
      <c r="A25" s="37" t="s">
        <v>15</v>
      </c>
      <c r="B25" s="37"/>
      <c r="C25" s="14" t="s">
        <v>45</v>
      </c>
      <c r="D25" s="11" t="s">
        <v>64</v>
      </c>
      <c r="E25" s="23">
        <f t="shared" si="0"/>
        <v>1213.5</v>
      </c>
      <c r="F25" s="23">
        <v>0</v>
      </c>
      <c r="G25" s="23">
        <v>213.5</v>
      </c>
      <c r="H25" s="23">
        <v>500</v>
      </c>
      <c r="I25" s="23">
        <v>500</v>
      </c>
      <c r="J25" s="10" t="s">
        <v>55</v>
      </c>
      <c r="K25" s="13" t="s">
        <v>16</v>
      </c>
    </row>
    <row r="26" spans="1:13" ht="99" customHeight="1">
      <c r="A26" s="37" t="s">
        <v>17</v>
      </c>
      <c r="B26" s="37"/>
      <c r="C26" s="14" t="s">
        <v>49</v>
      </c>
      <c r="D26" s="11" t="s">
        <v>64</v>
      </c>
      <c r="E26" s="23">
        <f t="shared" si="0"/>
        <v>600</v>
      </c>
      <c r="F26" s="23">
        <v>0</v>
      </c>
      <c r="G26" s="23">
        <v>0</v>
      </c>
      <c r="H26" s="23">
        <v>400</v>
      </c>
      <c r="I26" s="8">
        <v>200</v>
      </c>
      <c r="J26" s="10" t="s">
        <v>55</v>
      </c>
      <c r="K26" s="13" t="s">
        <v>16</v>
      </c>
      <c r="M26">
        <v>1</v>
      </c>
    </row>
    <row r="27" spans="1:11" ht="96" customHeight="1">
      <c r="A27" s="37" t="s">
        <v>18</v>
      </c>
      <c r="B27" s="37"/>
      <c r="C27" s="14" t="s">
        <v>50</v>
      </c>
      <c r="D27" s="11" t="s">
        <v>64</v>
      </c>
      <c r="E27" s="23">
        <f t="shared" si="0"/>
        <v>300</v>
      </c>
      <c r="F27" s="23">
        <v>0</v>
      </c>
      <c r="G27" s="23">
        <v>0</v>
      </c>
      <c r="H27" s="23">
        <v>0</v>
      </c>
      <c r="I27" s="23">
        <v>300</v>
      </c>
      <c r="J27" s="10" t="s">
        <v>55</v>
      </c>
      <c r="K27" s="13" t="s">
        <v>16</v>
      </c>
    </row>
    <row r="28" spans="1:17" ht="96" customHeight="1">
      <c r="A28" s="17"/>
      <c r="B28" s="18" t="s">
        <v>65</v>
      </c>
      <c r="C28" s="14" t="s">
        <v>66</v>
      </c>
      <c r="D28" s="11" t="s">
        <v>64</v>
      </c>
      <c r="E28" s="23">
        <f t="shared" si="0"/>
        <v>500</v>
      </c>
      <c r="F28" s="23">
        <v>0</v>
      </c>
      <c r="G28" s="23">
        <v>0</v>
      </c>
      <c r="H28" s="23">
        <v>500</v>
      </c>
      <c r="I28" s="23">
        <v>0</v>
      </c>
      <c r="J28" s="10" t="s">
        <v>55</v>
      </c>
      <c r="K28" s="13" t="s">
        <v>16</v>
      </c>
      <c r="N28">
        <v>1</v>
      </c>
      <c r="Q28">
        <v>1</v>
      </c>
    </row>
    <row r="29" spans="1:11" ht="37.5">
      <c r="A29" s="44" t="s">
        <v>80</v>
      </c>
      <c r="B29" s="45"/>
      <c r="C29" s="41" t="s">
        <v>81</v>
      </c>
      <c r="D29" s="11" t="s">
        <v>64</v>
      </c>
      <c r="E29" s="23">
        <f t="shared" si="0"/>
        <v>280.1</v>
      </c>
      <c r="F29" s="23">
        <v>0</v>
      </c>
      <c r="G29" s="23">
        <v>280.1</v>
      </c>
      <c r="H29" s="23">
        <v>0</v>
      </c>
      <c r="I29" s="23">
        <v>0</v>
      </c>
      <c r="J29" s="10" t="s">
        <v>44</v>
      </c>
      <c r="K29" s="34" t="s">
        <v>16</v>
      </c>
    </row>
    <row r="30" spans="1:11" ht="78.75" customHeight="1">
      <c r="A30" s="48"/>
      <c r="B30" s="49"/>
      <c r="C30" s="43"/>
      <c r="D30" s="11" t="s">
        <v>64</v>
      </c>
      <c r="E30" s="23">
        <f t="shared" si="0"/>
        <v>1220</v>
      </c>
      <c r="F30" s="23">
        <v>0</v>
      </c>
      <c r="G30" s="23">
        <v>1220</v>
      </c>
      <c r="H30" s="23">
        <v>0</v>
      </c>
      <c r="I30" s="23">
        <v>0</v>
      </c>
      <c r="J30" s="10" t="s">
        <v>51</v>
      </c>
      <c r="K30" s="36"/>
    </row>
    <row r="31" spans="1:11" ht="40.5" customHeight="1">
      <c r="A31" s="50" t="s">
        <v>19</v>
      </c>
      <c r="B31" s="51"/>
      <c r="C31" s="51"/>
      <c r="D31" s="52"/>
      <c r="E31" s="23">
        <f t="shared" si="0"/>
        <v>1220</v>
      </c>
      <c r="F31" s="23">
        <f>F30</f>
        <v>0</v>
      </c>
      <c r="G31" s="23">
        <f>G30</f>
        <v>1220</v>
      </c>
      <c r="H31" s="23">
        <f>H30</f>
        <v>0</v>
      </c>
      <c r="I31" s="23">
        <f>I30</f>
        <v>0</v>
      </c>
      <c r="J31" s="10" t="s">
        <v>88</v>
      </c>
      <c r="K31" s="34" t="s">
        <v>16</v>
      </c>
    </row>
    <row r="32" spans="1:11" ht="40.5" customHeight="1">
      <c r="A32" s="53"/>
      <c r="B32" s="54"/>
      <c r="C32" s="54"/>
      <c r="D32" s="55"/>
      <c r="E32" s="23">
        <f>0</f>
        <v>0</v>
      </c>
      <c r="F32" s="23">
        <v>0</v>
      </c>
      <c r="G32" s="23">
        <v>0</v>
      </c>
      <c r="H32" s="23">
        <v>0</v>
      </c>
      <c r="I32" s="23">
        <v>0</v>
      </c>
      <c r="J32" s="10" t="s">
        <v>59</v>
      </c>
      <c r="K32" s="35"/>
    </row>
    <row r="33" spans="1:11" ht="54.75" customHeight="1">
      <c r="A33" s="53"/>
      <c r="B33" s="54"/>
      <c r="C33" s="54"/>
      <c r="D33" s="55"/>
      <c r="E33" s="23">
        <f>SUM(F33:I33)</f>
        <v>4696.7</v>
      </c>
      <c r="F33" s="23">
        <f>F27+F26+F25+F24+F22+F20+F28+F29</f>
        <v>153.1</v>
      </c>
      <c r="G33" s="23">
        <f>G27+G26+G25+G24+G22+G20+G28+G29</f>
        <v>1143.6</v>
      </c>
      <c r="H33" s="23">
        <f>H27+H26+H25+H24+H22+H20+H28+H29</f>
        <v>1900</v>
      </c>
      <c r="I33" s="23">
        <f>I27+I26+I25+I24+I22+I20+I28+I29</f>
        <v>1500</v>
      </c>
      <c r="J33" s="10" t="s">
        <v>89</v>
      </c>
      <c r="K33" s="35"/>
    </row>
    <row r="34" spans="1:11" ht="54.75" customHeight="1">
      <c r="A34" s="56"/>
      <c r="B34" s="57"/>
      <c r="C34" s="57"/>
      <c r="D34" s="58"/>
      <c r="E34" s="23">
        <f>SUM(F34:I34)</f>
        <v>4416.6</v>
      </c>
      <c r="F34" s="23">
        <f>F21</f>
        <v>153.1</v>
      </c>
      <c r="G34" s="23">
        <f>G21+G25</f>
        <v>863.5</v>
      </c>
      <c r="H34" s="23">
        <f>H21+H25+H26+H28</f>
        <v>1900</v>
      </c>
      <c r="I34" s="23">
        <f>I21+I25+I26+I28+I27</f>
        <v>1500</v>
      </c>
      <c r="J34" s="10" t="s">
        <v>59</v>
      </c>
      <c r="K34" s="36"/>
    </row>
    <row r="35" spans="1:12" ht="48" customHeight="1">
      <c r="A35" s="61" t="s">
        <v>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"/>
    </row>
    <row r="36" spans="1:12" ht="37.5" customHeight="1">
      <c r="A36" s="37" t="s">
        <v>24</v>
      </c>
      <c r="B36" s="37"/>
      <c r="C36" s="37" t="s">
        <v>20</v>
      </c>
      <c r="D36" s="37" t="s">
        <v>64</v>
      </c>
      <c r="E36" s="23">
        <f>E37+E38</f>
        <v>128953.70000000001</v>
      </c>
      <c r="F36" s="23">
        <f>F37+F38</f>
        <v>54715.100000000006</v>
      </c>
      <c r="G36" s="23">
        <f>G37+G38</f>
        <v>63474.6</v>
      </c>
      <c r="H36" s="23">
        <v>7203</v>
      </c>
      <c r="I36" s="23">
        <f>I37+I38</f>
        <v>3561</v>
      </c>
      <c r="J36" s="8"/>
      <c r="K36" s="38" t="s">
        <v>16</v>
      </c>
      <c r="L36" s="19">
        <f>SUM(F36:I36)</f>
        <v>128953.70000000001</v>
      </c>
    </row>
    <row r="37" spans="1:11" ht="61.5" customHeight="1">
      <c r="A37" s="37"/>
      <c r="B37" s="37"/>
      <c r="C37" s="37"/>
      <c r="D37" s="37"/>
      <c r="E37" s="8">
        <f>SUM(F37:I37)</f>
        <v>105097.8</v>
      </c>
      <c r="F37" s="8">
        <f>F43+F47+F50+F53+F56+F59+F63</f>
        <v>48097.8</v>
      </c>
      <c r="G37" s="8">
        <f>G43+G47+G50+G53+G56+G59+G63</f>
        <v>57000</v>
      </c>
      <c r="H37" s="8">
        <f>H43+H47+H50+H53+H56+H59+H63</f>
        <v>0</v>
      </c>
      <c r="I37" s="8">
        <f>I43+I47+I50+I53+I56+I59+I63</f>
        <v>0</v>
      </c>
      <c r="J37" s="8" t="s">
        <v>61</v>
      </c>
      <c r="K37" s="38"/>
    </row>
    <row r="38" spans="1:14" ht="88.5" customHeight="1">
      <c r="A38" s="37"/>
      <c r="B38" s="37"/>
      <c r="C38" s="37"/>
      <c r="D38" s="37"/>
      <c r="E38" s="8">
        <f>SUM(F38:I38)</f>
        <v>23855.9</v>
      </c>
      <c r="F38" s="8">
        <f>F42+F44+F45+F48+F51+F54+F60+F57+F64+F61</f>
        <v>6617.3</v>
      </c>
      <c r="G38" s="8">
        <f>G42+G44+G45+G48+G51+G54+G60+G57+G64+G61</f>
        <v>6474.6</v>
      </c>
      <c r="H38" s="8">
        <v>7203</v>
      </c>
      <c r="I38" s="8">
        <f>I42+I44+I45+I48+I51+I54+I60+I57+I64+I61</f>
        <v>3561</v>
      </c>
      <c r="J38" s="10" t="s">
        <v>55</v>
      </c>
      <c r="K38" s="38"/>
      <c r="L38" s="7">
        <f>E42+E44+E45+E48+E51+E54+E57+E67+E60+E75</f>
        <v>18591</v>
      </c>
      <c r="N38" s="7">
        <f>E47+E53+E56+E59+E63</f>
        <v>71530</v>
      </c>
    </row>
    <row r="39" spans="1:12" ht="37.5" hidden="1">
      <c r="A39" s="37" t="s">
        <v>33</v>
      </c>
      <c r="B39" s="37"/>
      <c r="C39" s="14" t="s">
        <v>42</v>
      </c>
      <c r="D39" s="37" t="s">
        <v>10</v>
      </c>
      <c r="E39" s="8">
        <f>SUM(F39:I39)</f>
        <v>0</v>
      </c>
      <c r="F39" s="8">
        <v>0</v>
      </c>
      <c r="G39" s="8">
        <v>0</v>
      </c>
      <c r="H39" s="8">
        <v>0</v>
      </c>
      <c r="I39" s="8"/>
      <c r="J39" s="8"/>
      <c r="K39" s="38" t="s">
        <v>16</v>
      </c>
      <c r="L39" s="7">
        <f aca="true" t="shared" si="1" ref="L39:L75">SUM(F39:I39)</f>
        <v>0</v>
      </c>
    </row>
    <row r="40" spans="1:12" ht="18.75" hidden="1">
      <c r="A40" s="37"/>
      <c r="B40" s="37"/>
      <c r="C40" s="14" t="s">
        <v>41</v>
      </c>
      <c r="D40" s="37"/>
      <c r="E40" s="8">
        <f>SUM(F40:I40)</f>
        <v>0</v>
      </c>
      <c r="F40" s="8">
        <v>0</v>
      </c>
      <c r="G40" s="8">
        <v>0</v>
      </c>
      <c r="H40" s="8">
        <v>0</v>
      </c>
      <c r="I40" s="8"/>
      <c r="J40" s="8"/>
      <c r="K40" s="38"/>
      <c r="L40" s="7">
        <f t="shared" si="1"/>
        <v>0</v>
      </c>
    </row>
    <row r="41" spans="1:12" ht="18.75">
      <c r="A41" s="44" t="s">
        <v>33</v>
      </c>
      <c r="B41" s="45"/>
      <c r="C41" s="41" t="s">
        <v>79</v>
      </c>
      <c r="D41" s="41" t="s">
        <v>64</v>
      </c>
      <c r="E41" s="23">
        <f>E42+E43</f>
        <v>35634.9</v>
      </c>
      <c r="F41" s="23">
        <f>F42+F43</f>
        <v>0</v>
      </c>
      <c r="G41" s="23">
        <f>G42+G43</f>
        <v>35634.9</v>
      </c>
      <c r="H41" s="23">
        <f>H42+H43</f>
        <v>0</v>
      </c>
      <c r="I41" s="23">
        <f>I42+I43</f>
        <v>0</v>
      </c>
      <c r="J41" s="8"/>
      <c r="K41" s="15"/>
      <c r="L41" s="7"/>
    </row>
    <row r="42" spans="1:14" ht="84" customHeight="1">
      <c r="A42" s="46"/>
      <c r="B42" s="47"/>
      <c r="C42" s="42"/>
      <c r="D42" s="42"/>
      <c r="E42" s="8">
        <f>SUM(F42:I42)</f>
        <v>3634.9</v>
      </c>
      <c r="F42" s="26">
        <v>0</v>
      </c>
      <c r="G42" s="26">
        <v>3634.9</v>
      </c>
      <c r="H42" s="26">
        <v>0</v>
      </c>
      <c r="I42" s="26">
        <v>0</v>
      </c>
      <c r="J42" s="10" t="s">
        <v>55</v>
      </c>
      <c r="K42" s="15" t="s">
        <v>16</v>
      </c>
      <c r="L42" s="7">
        <f t="shared" si="1"/>
        <v>3634.9</v>
      </c>
      <c r="N42" s="27">
        <f>G38+G37</f>
        <v>63474.6</v>
      </c>
    </row>
    <row r="43" spans="1:14" ht="84" customHeight="1">
      <c r="A43" s="48"/>
      <c r="B43" s="49"/>
      <c r="C43" s="43"/>
      <c r="D43" s="43"/>
      <c r="E43" s="8">
        <f>SUM(F43:I43)</f>
        <v>32000</v>
      </c>
      <c r="F43" s="26">
        <v>0</v>
      </c>
      <c r="G43" s="26">
        <v>32000</v>
      </c>
      <c r="H43" s="26">
        <v>0</v>
      </c>
      <c r="I43" s="26">
        <v>0</v>
      </c>
      <c r="J43" s="10" t="s">
        <v>51</v>
      </c>
      <c r="K43" s="15"/>
      <c r="L43" s="7"/>
      <c r="N43" s="27"/>
    </row>
    <row r="44" spans="1:12" ht="112.5" customHeight="1">
      <c r="A44" s="37" t="s">
        <v>25</v>
      </c>
      <c r="B44" s="37"/>
      <c r="C44" s="11" t="s">
        <v>52</v>
      </c>
      <c r="D44" s="11" t="s">
        <v>64</v>
      </c>
      <c r="E44" s="8">
        <f>SUM(F44:I44)</f>
        <v>4064.6</v>
      </c>
      <c r="F44" s="8">
        <v>0</v>
      </c>
      <c r="G44" s="8">
        <v>0</v>
      </c>
      <c r="H44" s="8">
        <v>4064.6</v>
      </c>
      <c r="I44" s="8">
        <v>0</v>
      </c>
      <c r="J44" s="10" t="s">
        <v>55</v>
      </c>
      <c r="K44" s="15" t="s">
        <v>16</v>
      </c>
      <c r="L44" s="7">
        <f t="shared" si="1"/>
        <v>4064.6</v>
      </c>
    </row>
    <row r="45" spans="1:12" ht="81.75" customHeight="1">
      <c r="A45" s="37" t="s">
        <v>26</v>
      </c>
      <c r="B45" s="37"/>
      <c r="C45" s="14" t="s">
        <v>53</v>
      </c>
      <c r="D45" s="11" t="s">
        <v>64</v>
      </c>
      <c r="E45" s="8">
        <f>SUM(F45:I45)</f>
        <v>3138.4</v>
      </c>
      <c r="F45" s="8">
        <v>0</v>
      </c>
      <c r="G45" s="8">
        <v>0</v>
      </c>
      <c r="H45" s="8">
        <v>3138.4</v>
      </c>
      <c r="I45" s="8">
        <v>0</v>
      </c>
      <c r="J45" s="10" t="s">
        <v>55</v>
      </c>
      <c r="K45" s="15" t="s">
        <v>16</v>
      </c>
      <c r="L45" s="7">
        <f t="shared" si="1"/>
        <v>3138.4</v>
      </c>
    </row>
    <row r="46" spans="1:12" ht="53.25" customHeight="1">
      <c r="A46" s="37" t="s">
        <v>27</v>
      </c>
      <c r="B46" s="37"/>
      <c r="C46" s="37" t="s">
        <v>36</v>
      </c>
      <c r="D46" s="37" t="s">
        <v>64</v>
      </c>
      <c r="E46" s="8">
        <f>SUM(E47:E48)</f>
        <v>5889.3</v>
      </c>
      <c r="F46" s="16">
        <f>SUM(F47:F48)</f>
        <v>5889.3</v>
      </c>
      <c r="G46" s="16">
        <f>SUM(G47:G48)</f>
        <v>0</v>
      </c>
      <c r="H46" s="16">
        <f>SUM(H47:H48)</f>
        <v>0</v>
      </c>
      <c r="I46" s="16">
        <f>SUM(I47:I48)</f>
        <v>0</v>
      </c>
      <c r="J46" s="16"/>
      <c r="K46" s="38" t="s">
        <v>16</v>
      </c>
      <c r="L46" s="7">
        <f t="shared" si="1"/>
        <v>5889.3</v>
      </c>
    </row>
    <row r="47" spans="1:12" ht="62.25" customHeight="1">
      <c r="A47" s="37"/>
      <c r="B47" s="37"/>
      <c r="C47" s="37"/>
      <c r="D47" s="37"/>
      <c r="E47" s="8">
        <f>SUM(F47:I47)</f>
        <v>5288.6</v>
      </c>
      <c r="F47" s="8">
        <v>5288.6</v>
      </c>
      <c r="G47" s="8">
        <v>0</v>
      </c>
      <c r="H47" s="8">
        <v>0</v>
      </c>
      <c r="I47" s="8">
        <v>0</v>
      </c>
      <c r="J47" s="8" t="s">
        <v>61</v>
      </c>
      <c r="K47" s="38"/>
      <c r="L47" s="7">
        <f t="shared" si="1"/>
        <v>5288.6</v>
      </c>
    </row>
    <row r="48" spans="1:12" ht="72.75" customHeight="1">
      <c r="A48" s="37"/>
      <c r="B48" s="37"/>
      <c r="C48" s="37"/>
      <c r="D48" s="37"/>
      <c r="E48" s="8">
        <f>SUM(F48:I48)</f>
        <v>600.7</v>
      </c>
      <c r="F48" s="8">
        <v>600.7</v>
      </c>
      <c r="G48" s="8">
        <v>0</v>
      </c>
      <c r="H48" s="8">
        <v>0</v>
      </c>
      <c r="I48" s="8">
        <v>0</v>
      </c>
      <c r="J48" s="10" t="s">
        <v>55</v>
      </c>
      <c r="K48" s="38"/>
      <c r="L48" s="7">
        <f t="shared" si="1"/>
        <v>600.7</v>
      </c>
    </row>
    <row r="49" spans="1:14" ht="42.75" customHeight="1">
      <c r="A49" s="37" t="s">
        <v>34</v>
      </c>
      <c r="B49" s="37"/>
      <c r="C49" s="37" t="s">
        <v>37</v>
      </c>
      <c r="D49" s="37" t="s">
        <v>64</v>
      </c>
      <c r="E49" s="8">
        <f>SUM(E50:E51)</f>
        <v>2340</v>
      </c>
      <c r="F49" s="9">
        <f>SUM(F50:F51)</f>
        <v>2340</v>
      </c>
      <c r="G49" s="9">
        <f>SUM(G50:G51)</f>
        <v>0</v>
      </c>
      <c r="H49" s="9">
        <f>SUM(H50:H51)</f>
        <v>0</v>
      </c>
      <c r="I49" s="9">
        <f>SUM(I50:I51)</f>
        <v>0</v>
      </c>
      <c r="J49" s="9"/>
      <c r="K49" s="38" t="s">
        <v>16</v>
      </c>
      <c r="L49" s="7">
        <f t="shared" si="1"/>
        <v>2340</v>
      </c>
      <c r="N49" s="7">
        <f>E50+E51</f>
        <v>2340</v>
      </c>
    </row>
    <row r="50" spans="1:12" ht="44.25" customHeight="1">
      <c r="A50" s="37"/>
      <c r="B50" s="37"/>
      <c r="C50" s="37"/>
      <c r="D50" s="37"/>
      <c r="E50" s="8">
        <f>SUM(F50:I50)</f>
        <v>1567.8</v>
      </c>
      <c r="F50" s="8">
        <v>1567.8</v>
      </c>
      <c r="G50" s="8">
        <v>0</v>
      </c>
      <c r="H50" s="8">
        <v>0</v>
      </c>
      <c r="I50" s="8">
        <v>0</v>
      </c>
      <c r="J50" s="8" t="s">
        <v>51</v>
      </c>
      <c r="K50" s="38"/>
      <c r="L50" s="7">
        <f t="shared" si="1"/>
        <v>1567.8</v>
      </c>
    </row>
    <row r="51" spans="1:12" ht="41.25" customHeight="1">
      <c r="A51" s="37"/>
      <c r="B51" s="37"/>
      <c r="C51" s="37"/>
      <c r="D51" s="37"/>
      <c r="E51" s="8">
        <f>SUM(F51:I51)</f>
        <v>772.2</v>
      </c>
      <c r="F51" s="8">
        <v>772.2</v>
      </c>
      <c r="G51" s="8">
        <v>0</v>
      </c>
      <c r="H51" s="8">
        <v>0</v>
      </c>
      <c r="I51" s="8">
        <v>0</v>
      </c>
      <c r="J51" s="10" t="s">
        <v>44</v>
      </c>
      <c r="K51" s="38"/>
      <c r="L51" s="7">
        <f t="shared" si="1"/>
        <v>772.2</v>
      </c>
    </row>
    <row r="52" spans="1:12" ht="71.25" customHeight="1">
      <c r="A52" s="37" t="s">
        <v>28</v>
      </c>
      <c r="B52" s="37"/>
      <c r="C52" s="37" t="s">
        <v>38</v>
      </c>
      <c r="D52" s="37" t="s">
        <v>64</v>
      </c>
      <c r="E52" s="8">
        <f>SUM(E53:E54)</f>
        <v>2250</v>
      </c>
      <c r="F52" s="9">
        <f>SUM(F53:F54)</f>
        <v>2250</v>
      </c>
      <c r="G52" s="9">
        <f>SUM(G53:G54)</f>
        <v>0</v>
      </c>
      <c r="H52" s="9">
        <f>SUM(H53:H54)</f>
        <v>0</v>
      </c>
      <c r="I52" s="9">
        <f>SUM(I53:I54)</f>
        <v>0</v>
      </c>
      <c r="J52" s="9"/>
      <c r="K52" s="38" t="s">
        <v>16</v>
      </c>
      <c r="L52" s="7">
        <f t="shared" si="1"/>
        <v>2250</v>
      </c>
    </row>
    <row r="53" spans="1:12" ht="63.75" customHeight="1">
      <c r="A53" s="37"/>
      <c r="B53" s="37"/>
      <c r="C53" s="37"/>
      <c r="D53" s="37"/>
      <c r="E53" s="8">
        <f aca="true" t="shared" si="2" ref="E53:E61">SUM(F53:I53)</f>
        <v>1530</v>
      </c>
      <c r="F53" s="8">
        <v>1530</v>
      </c>
      <c r="G53" s="8">
        <v>0</v>
      </c>
      <c r="H53" s="8">
        <v>0</v>
      </c>
      <c r="I53" s="8">
        <v>0</v>
      </c>
      <c r="J53" s="8" t="s">
        <v>51</v>
      </c>
      <c r="K53" s="38"/>
      <c r="L53" s="7">
        <f t="shared" si="1"/>
        <v>1530</v>
      </c>
    </row>
    <row r="54" spans="1:12" ht="63.75" customHeight="1">
      <c r="A54" s="37"/>
      <c r="B54" s="37"/>
      <c r="C54" s="37"/>
      <c r="D54" s="37"/>
      <c r="E54" s="8">
        <f t="shared" si="2"/>
        <v>720</v>
      </c>
      <c r="F54" s="8">
        <v>720</v>
      </c>
      <c r="G54" s="8">
        <v>0</v>
      </c>
      <c r="H54" s="8">
        <v>0</v>
      </c>
      <c r="I54" s="8">
        <v>0</v>
      </c>
      <c r="J54" s="10" t="s">
        <v>44</v>
      </c>
      <c r="K54" s="38"/>
      <c r="L54" s="7">
        <f t="shared" si="1"/>
        <v>720</v>
      </c>
    </row>
    <row r="55" spans="1:12" ht="62.25" customHeight="1">
      <c r="A55" s="37" t="s">
        <v>29</v>
      </c>
      <c r="B55" s="37"/>
      <c r="C55" s="37" t="s">
        <v>39</v>
      </c>
      <c r="D55" s="37" t="s">
        <v>64</v>
      </c>
      <c r="E55" s="8">
        <f t="shared" si="2"/>
        <v>1670.7</v>
      </c>
      <c r="F55" s="8">
        <f>SUM(F56:F57)</f>
        <v>1670.7</v>
      </c>
      <c r="G55" s="8">
        <f>SUM(G56:G57)</f>
        <v>0</v>
      </c>
      <c r="H55" s="8">
        <f>SUM(H56:H57)</f>
        <v>0</v>
      </c>
      <c r="I55" s="8">
        <v>0</v>
      </c>
      <c r="J55" s="8"/>
      <c r="K55" s="38" t="s">
        <v>16</v>
      </c>
      <c r="L55" s="7">
        <f t="shared" si="1"/>
        <v>1670.7</v>
      </c>
    </row>
    <row r="56" spans="1:12" ht="62.25" customHeight="1">
      <c r="A56" s="37"/>
      <c r="B56" s="37"/>
      <c r="C56" s="37"/>
      <c r="D56" s="37"/>
      <c r="E56" s="8">
        <f t="shared" si="2"/>
        <v>1488</v>
      </c>
      <c r="F56" s="8">
        <v>1488</v>
      </c>
      <c r="G56" s="8">
        <v>0</v>
      </c>
      <c r="H56" s="8">
        <v>0</v>
      </c>
      <c r="I56" s="8">
        <v>0</v>
      </c>
      <c r="J56" s="8" t="s">
        <v>61</v>
      </c>
      <c r="K56" s="38"/>
      <c r="L56" s="7">
        <f t="shared" si="1"/>
        <v>1488</v>
      </c>
    </row>
    <row r="57" spans="1:12" ht="62.25" customHeight="1">
      <c r="A57" s="37"/>
      <c r="B57" s="37"/>
      <c r="C57" s="37"/>
      <c r="D57" s="37"/>
      <c r="E57" s="8">
        <f t="shared" si="2"/>
        <v>182.7</v>
      </c>
      <c r="F57" s="8">
        <v>182.7</v>
      </c>
      <c r="G57" s="8">
        <v>0</v>
      </c>
      <c r="H57" s="8">
        <v>0</v>
      </c>
      <c r="I57" s="8">
        <v>0</v>
      </c>
      <c r="J57" s="10" t="s">
        <v>55</v>
      </c>
      <c r="K57" s="38"/>
      <c r="L57" s="7">
        <f t="shared" si="1"/>
        <v>182.7</v>
      </c>
    </row>
    <row r="58" spans="1:12" ht="44.25" customHeight="1">
      <c r="A58" s="37" t="s">
        <v>30</v>
      </c>
      <c r="B58" s="37"/>
      <c r="C58" s="37" t="s">
        <v>40</v>
      </c>
      <c r="D58" s="37" t="s">
        <v>64</v>
      </c>
      <c r="E58" s="8">
        <f t="shared" si="2"/>
        <v>42565.1</v>
      </c>
      <c r="F58" s="9">
        <f>SUM(F59:F60)</f>
        <v>42565.1</v>
      </c>
      <c r="G58" s="9">
        <f>SUM(G59:G60)</f>
        <v>0</v>
      </c>
      <c r="H58" s="9">
        <f>SUM(H59:H60)</f>
        <v>0</v>
      </c>
      <c r="I58" s="9">
        <f>SUM(I59:I60)</f>
        <v>0</v>
      </c>
      <c r="J58" s="9"/>
      <c r="K58" s="38" t="s">
        <v>16</v>
      </c>
      <c r="L58" s="7">
        <f t="shared" si="1"/>
        <v>42565.1</v>
      </c>
    </row>
    <row r="59" spans="1:14" ht="59.25" customHeight="1">
      <c r="A59" s="37"/>
      <c r="B59" s="37"/>
      <c r="C59" s="37"/>
      <c r="D59" s="37"/>
      <c r="E59" s="8">
        <f t="shared" si="2"/>
        <v>38223.4</v>
      </c>
      <c r="F59" s="8">
        <v>38223.4</v>
      </c>
      <c r="G59" s="8">
        <v>0</v>
      </c>
      <c r="H59" s="8">
        <v>0</v>
      </c>
      <c r="I59" s="8">
        <v>0</v>
      </c>
      <c r="J59" s="8" t="s">
        <v>61</v>
      </c>
      <c r="K59" s="38"/>
      <c r="L59" s="7">
        <f t="shared" si="1"/>
        <v>38223.4</v>
      </c>
      <c r="N59">
        <v>1</v>
      </c>
    </row>
    <row r="60" spans="1:12" ht="60.75" customHeight="1">
      <c r="A60" s="37"/>
      <c r="B60" s="37"/>
      <c r="C60" s="37"/>
      <c r="D60" s="37"/>
      <c r="E60" s="8">
        <f t="shared" si="2"/>
        <v>4341.7</v>
      </c>
      <c r="F60" s="8">
        <v>4341.7</v>
      </c>
      <c r="G60" s="8">
        <v>0</v>
      </c>
      <c r="H60" s="8">
        <v>0</v>
      </c>
      <c r="I60" s="8">
        <v>0</v>
      </c>
      <c r="J60" s="10" t="s">
        <v>55</v>
      </c>
      <c r="K60" s="38"/>
      <c r="L60" s="7">
        <f t="shared" si="1"/>
        <v>4341.7</v>
      </c>
    </row>
    <row r="61" spans="1:12" ht="60.75" customHeight="1">
      <c r="A61" s="39" t="s">
        <v>67</v>
      </c>
      <c r="B61" s="40"/>
      <c r="C61" s="11" t="s">
        <v>76</v>
      </c>
      <c r="D61" s="11"/>
      <c r="E61" s="8">
        <f t="shared" si="2"/>
        <v>3561</v>
      </c>
      <c r="F61" s="8">
        <v>0</v>
      </c>
      <c r="G61" s="8">
        <v>0</v>
      </c>
      <c r="H61" s="8">
        <v>0</v>
      </c>
      <c r="I61" s="8">
        <v>3561</v>
      </c>
      <c r="J61" s="10" t="s">
        <v>55</v>
      </c>
      <c r="K61" s="38" t="s">
        <v>16</v>
      </c>
      <c r="L61" s="7">
        <f t="shared" si="1"/>
        <v>3561</v>
      </c>
    </row>
    <row r="62" spans="1:12" ht="60.75" customHeight="1">
      <c r="A62" s="44" t="s">
        <v>70</v>
      </c>
      <c r="B62" s="45"/>
      <c r="C62" s="41" t="s">
        <v>75</v>
      </c>
      <c r="D62" s="41" t="s">
        <v>64</v>
      </c>
      <c r="E62" s="8">
        <f>SUM(E63:E64)</f>
        <v>27839.7</v>
      </c>
      <c r="F62" s="8">
        <f>SUM(F63:F64)</f>
        <v>0</v>
      </c>
      <c r="G62" s="8">
        <f>SUM(G63:G64)</f>
        <v>27839.7</v>
      </c>
      <c r="H62" s="8">
        <f>SUM(H63:H64)</f>
        <v>0</v>
      </c>
      <c r="I62" s="8">
        <f>SUM(I63:I64)</f>
        <v>0</v>
      </c>
      <c r="J62" s="10"/>
      <c r="K62" s="38"/>
      <c r="L62" s="7"/>
    </row>
    <row r="63" spans="1:12" ht="60.75" customHeight="1">
      <c r="A63" s="46"/>
      <c r="B63" s="47"/>
      <c r="C63" s="42"/>
      <c r="D63" s="42"/>
      <c r="E63" s="8">
        <f>SUM(F63:I63)</f>
        <v>25000</v>
      </c>
      <c r="F63" s="8">
        <v>0</v>
      </c>
      <c r="G63" s="8">
        <v>25000</v>
      </c>
      <c r="H63" s="8">
        <v>0</v>
      </c>
      <c r="I63" s="8">
        <v>0</v>
      </c>
      <c r="J63" s="8" t="s">
        <v>61</v>
      </c>
      <c r="K63" s="38"/>
      <c r="L63" s="7"/>
    </row>
    <row r="64" spans="1:12" ht="60.75" customHeight="1">
      <c r="A64" s="48"/>
      <c r="B64" s="49"/>
      <c r="C64" s="43"/>
      <c r="D64" s="43"/>
      <c r="E64" s="8">
        <f>SUM(F64:I64)</f>
        <v>2839.7</v>
      </c>
      <c r="F64" s="8">
        <v>0</v>
      </c>
      <c r="G64" s="8">
        <v>2839.7</v>
      </c>
      <c r="H64" s="8">
        <v>0</v>
      </c>
      <c r="I64" s="8">
        <v>0</v>
      </c>
      <c r="J64" s="10" t="s">
        <v>55</v>
      </c>
      <c r="K64" s="15"/>
      <c r="L64" s="7"/>
    </row>
    <row r="65" spans="1:12" ht="41.25" customHeight="1">
      <c r="A65" s="37" t="s">
        <v>35</v>
      </c>
      <c r="B65" s="37"/>
      <c r="C65" s="37" t="s">
        <v>73</v>
      </c>
      <c r="D65" s="37" t="s">
        <v>64</v>
      </c>
      <c r="E65" s="24">
        <f>E68+E71</f>
        <v>11135.8</v>
      </c>
      <c r="F65" s="24">
        <f>F68+F71</f>
        <v>5567.9</v>
      </c>
      <c r="G65" s="24">
        <f>G68+G71</f>
        <v>5567.9</v>
      </c>
      <c r="H65" s="24">
        <f>H68+H71</f>
        <v>0</v>
      </c>
      <c r="I65" s="24">
        <f>I68+I71</f>
        <v>0</v>
      </c>
      <c r="J65" s="9">
        <v>0</v>
      </c>
      <c r="K65" s="38" t="s">
        <v>56</v>
      </c>
      <c r="L65" s="7">
        <f>SUM(F65:I65)</f>
        <v>11135.8</v>
      </c>
    </row>
    <row r="66" spans="1:12" ht="62.25" customHeight="1">
      <c r="A66" s="37"/>
      <c r="B66" s="37"/>
      <c r="C66" s="37"/>
      <c r="D66" s="37"/>
      <c r="E66" s="9">
        <f>F66+G66+H66+I66</f>
        <v>10000</v>
      </c>
      <c r="F66" s="8">
        <f aca="true" t="shared" si="3" ref="F66:I67">F69+F72</f>
        <v>5000</v>
      </c>
      <c r="G66" s="8">
        <f t="shared" si="3"/>
        <v>5000</v>
      </c>
      <c r="H66" s="8">
        <f t="shared" si="3"/>
        <v>0</v>
      </c>
      <c r="I66" s="8">
        <f t="shared" si="3"/>
        <v>0</v>
      </c>
      <c r="J66" s="8" t="s">
        <v>61</v>
      </c>
      <c r="K66" s="38"/>
      <c r="L66" s="7">
        <f>SUM(F66:I66)</f>
        <v>10000</v>
      </c>
    </row>
    <row r="67" spans="1:12" ht="59.25" customHeight="1">
      <c r="A67" s="37"/>
      <c r="B67" s="37"/>
      <c r="C67" s="37"/>
      <c r="D67" s="37"/>
      <c r="E67" s="9">
        <f>F67+G67+H67+I67</f>
        <v>1135.8</v>
      </c>
      <c r="F67" s="8">
        <f t="shared" si="3"/>
        <v>567.9</v>
      </c>
      <c r="G67" s="8">
        <f>G70+G73</f>
        <v>567.9</v>
      </c>
      <c r="H67" s="8">
        <f t="shared" si="3"/>
        <v>0</v>
      </c>
      <c r="I67" s="8">
        <f t="shared" si="3"/>
        <v>0</v>
      </c>
      <c r="J67" s="10" t="s">
        <v>55</v>
      </c>
      <c r="K67" s="38"/>
      <c r="L67" s="7">
        <f>SUM(F67:I67)</f>
        <v>1135.8</v>
      </c>
    </row>
    <row r="68" spans="1:12" ht="59.25" customHeight="1">
      <c r="A68" s="44" t="s">
        <v>71</v>
      </c>
      <c r="B68" s="45"/>
      <c r="C68" s="41" t="s">
        <v>77</v>
      </c>
      <c r="D68" s="41" t="s">
        <v>64</v>
      </c>
      <c r="E68" s="25">
        <f>SUM(E69:E70)</f>
        <v>5567.9</v>
      </c>
      <c r="F68" s="25">
        <f>SUM(F69:F70)</f>
        <v>5567.9</v>
      </c>
      <c r="G68" s="25">
        <f>SUM(G69:G70)</f>
        <v>0</v>
      </c>
      <c r="H68" s="25">
        <f>SUM(H69:H70)</f>
        <v>0</v>
      </c>
      <c r="I68" s="25">
        <f>SUM(I69:I70)</f>
        <v>0</v>
      </c>
      <c r="J68" s="10"/>
      <c r="K68" s="34" t="s">
        <v>56</v>
      </c>
      <c r="L68" s="7"/>
    </row>
    <row r="69" spans="1:12" ht="59.25" customHeight="1">
      <c r="A69" s="46"/>
      <c r="B69" s="47"/>
      <c r="C69" s="42"/>
      <c r="D69" s="42"/>
      <c r="E69" s="8">
        <f>SUM(F69:I69)</f>
        <v>5000</v>
      </c>
      <c r="F69" s="8">
        <v>5000</v>
      </c>
      <c r="G69" s="8">
        <v>0</v>
      </c>
      <c r="H69" s="8">
        <v>0</v>
      </c>
      <c r="I69" s="8">
        <v>0</v>
      </c>
      <c r="J69" s="8" t="s">
        <v>61</v>
      </c>
      <c r="K69" s="35"/>
      <c r="L69" s="7"/>
    </row>
    <row r="70" spans="1:12" ht="59.25" customHeight="1">
      <c r="A70" s="48"/>
      <c r="B70" s="49"/>
      <c r="C70" s="43"/>
      <c r="D70" s="43"/>
      <c r="E70" s="8">
        <f>SUM(F70:I70)</f>
        <v>567.9</v>
      </c>
      <c r="F70" s="8">
        <v>567.9</v>
      </c>
      <c r="G70" s="8">
        <v>0</v>
      </c>
      <c r="H70" s="8">
        <v>0</v>
      </c>
      <c r="I70" s="8">
        <v>0</v>
      </c>
      <c r="J70" s="10" t="s">
        <v>55</v>
      </c>
      <c r="K70" s="36"/>
      <c r="L70" s="7"/>
    </row>
    <row r="71" spans="1:12" ht="59.25" customHeight="1">
      <c r="A71" s="44" t="s">
        <v>72</v>
      </c>
      <c r="B71" s="45"/>
      <c r="C71" s="41" t="s">
        <v>78</v>
      </c>
      <c r="D71" s="41" t="s">
        <v>64</v>
      </c>
      <c r="E71" s="26">
        <f>E72+E73</f>
        <v>5567.9</v>
      </c>
      <c r="F71" s="26">
        <f>F72+F73</f>
        <v>0</v>
      </c>
      <c r="G71" s="26">
        <f>G72+G73</f>
        <v>5567.9</v>
      </c>
      <c r="H71" s="26">
        <f>H72+H73</f>
        <v>0</v>
      </c>
      <c r="I71" s="26">
        <f>I72+I73</f>
        <v>0</v>
      </c>
      <c r="J71" s="10"/>
      <c r="K71" s="34" t="s">
        <v>74</v>
      </c>
      <c r="L71" s="7"/>
    </row>
    <row r="72" spans="1:12" ht="59.25" customHeight="1">
      <c r="A72" s="46"/>
      <c r="B72" s="47"/>
      <c r="C72" s="42"/>
      <c r="D72" s="42"/>
      <c r="E72" s="8">
        <f>SUM(F72:I72)</f>
        <v>5000</v>
      </c>
      <c r="F72" s="8">
        <v>0</v>
      </c>
      <c r="G72" s="8">
        <v>5000</v>
      </c>
      <c r="H72" s="8">
        <v>0</v>
      </c>
      <c r="I72" s="8">
        <v>0</v>
      </c>
      <c r="J72" s="8" t="s">
        <v>61</v>
      </c>
      <c r="K72" s="35"/>
      <c r="L72" s="7"/>
    </row>
    <row r="73" spans="1:12" ht="59.25" customHeight="1">
      <c r="A73" s="48"/>
      <c r="B73" s="49"/>
      <c r="C73" s="43"/>
      <c r="D73" s="43"/>
      <c r="E73" s="8">
        <f>SUM(F73:I73)</f>
        <v>567.9</v>
      </c>
      <c r="F73" s="8">
        <v>0</v>
      </c>
      <c r="G73" s="8">
        <v>567.9</v>
      </c>
      <c r="H73" s="8">
        <v>0</v>
      </c>
      <c r="I73" s="8">
        <v>0</v>
      </c>
      <c r="J73" s="10" t="s">
        <v>55</v>
      </c>
      <c r="K73" s="36"/>
      <c r="L73" s="7"/>
    </row>
    <row r="74" spans="1:12" ht="59.25" customHeight="1">
      <c r="A74" s="37" t="s">
        <v>62</v>
      </c>
      <c r="B74" s="37"/>
      <c r="C74" s="28" t="s">
        <v>63</v>
      </c>
      <c r="D74" s="11"/>
      <c r="E74" s="11" t="s">
        <v>83</v>
      </c>
      <c r="F74" s="23">
        <v>0</v>
      </c>
      <c r="G74" s="23">
        <v>0</v>
      </c>
      <c r="H74" s="23">
        <v>0</v>
      </c>
      <c r="I74" s="23">
        <v>5731</v>
      </c>
      <c r="J74" s="10" t="s">
        <v>55</v>
      </c>
      <c r="K74" s="34" t="s">
        <v>74</v>
      </c>
      <c r="L74" s="7"/>
    </row>
    <row r="75" spans="1:15" ht="126.75" customHeight="1">
      <c r="A75" s="39" t="s">
        <v>82</v>
      </c>
      <c r="B75" s="40"/>
      <c r="C75" s="11" t="s">
        <v>84</v>
      </c>
      <c r="D75" s="11" t="s">
        <v>64</v>
      </c>
      <c r="E75" s="23">
        <f aca="true" t="shared" si="4" ref="E75:E85">SUM(F75:I75)</f>
        <v>0</v>
      </c>
      <c r="F75" s="23">
        <v>0</v>
      </c>
      <c r="G75" s="23">
        <v>0</v>
      </c>
      <c r="H75" s="23">
        <v>0</v>
      </c>
      <c r="I75" s="23">
        <v>0</v>
      </c>
      <c r="J75" s="10" t="s">
        <v>55</v>
      </c>
      <c r="K75" s="35"/>
      <c r="L75" s="7">
        <f t="shared" si="1"/>
        <v>0</v>
      </c>
      <c r="O75">
        <v>1</v>
      </c>
    </row>
    <row r="76" spans="1:12" ht="126.75" customHeight="1">
      <c r="A76" s="39" t="s">
        <v>85</v>
      </c>
      <c r="B76" s="40"/>
      <c r="C76" s="29" t="s">
        <v>86</v>
      </c>
      <c r="D76" s="11" t="s">
        <v>64</v>
      </c>
      <c r="E76" s="23">
        <f t="shared" si="4"/>
        <v>0</v>
      </c>
      <c r="F76" s="23">
        <v>0</v>
      </c>
      <c r="G76" s="23">
        <v>0</v>
      </c>
      <c r="H76" s="23">
        <v>0</v>
      </c>
      <c r="I76" s="23">
        <v>0</v>
      </c>
      <c r="J76" s="10" t="s">
        <v>55</v>
      </c>
      <c r="K76" s="36"/>
      <c r="L76" s="7"/>
    </row>
    <row r="77" spans="1:11" ht="36.75" customHeight="1">
      <c r="A77" s="50" t="s">
        <v>58</v>
      </c>
      <c r="B77" s="51"/>
      <c r="C77" s="51"/>
      <c r="D77" s="52"/>
      <c r="E77" s="8">
        <f t="shared" si="4"/>
        <v>145820.5</v>
      </c>
      <c r="F77" s="9">
        <f>F76+F74+F75+F65+F36</f>
        <v>60283.00000000001</v>
      </c>
      <c r="G77" s="9">
        <f>G76+G74+G75+G65+G36</f>
        <v>69042.5</v>
      </c>
      <c r="H77" s="9">
        <v>7203</v>
      </c>
      <c r="I77" s="9">
        <f>I76+I74+I75+I65+I36</f>
        <v>9292</v>
      </c>
      <c r="J77" s="9"/>
      <c r="K77" s="63" t="s">
        <v>57</v>
      </c>
    </row>
    <row r="78" spans="1:11" ht="56.25" customHeight="1">
      <c r="A78" s="53"/>
      <c r="B78" s="54"/>
      <c r="C78" s="54"/>
      <c r="D78" s="55"/>
      <c r="E78" s="8">
        <f t="shared" si="4"/>
        <v>115097.8</v>
      </c>
      <c r="F78" s="9">
        <f>F37+F66</f>
        <v>53097.8</v>
      </c>
      <c r="G78" s="9">
        <f>G37+G66</f>
        <v>62000</v>
      </c>
      <c r="H78" s="9">
        <f>H37+H66</f>
        <v>0</v>
      </c>
      <c r="I78" s="9">
        <f>I37+I66</f>
        <v>0</v>
      </c>
      <c r="J78" s="8" t="s">
        <v>61</v>
      </c>
      <c r="K78" s="63"/>
    </row>
    <row r="79" spans="1:11" ht="63.75" customHeight="1">
      <c r="A79" s="56"/>
      <c r="B79" s="57"/>
      <c r="C79" s="57"/>
      <c r="D79" s="58"/>
      <c r="E79" s="8">
        <f t="shared" si="4"/>
        <v>30722.7</v>
      </c>
      <c r="F79" s="9">
        <f>F74+F67+F38+F75</f>
        <v>7185.2</v>
      </c>
      <c r="G79" s="9">
        <f>G74+G67+G38+G75</f>
        <v>7042.5</v>
      </c>
      <c r="H79" s="9">
        <v>7203</v>
      </c>
      <c r="I79" s="9">
        <f>I74+I67+I38+I75</f>
        <v>9292</v>
      </c>
      <c r="J79" s="10" t="s">
        <v>55</v>
      </c>
      <c r="K79" s="63"/>
    </row>
    <row r="80" spans="1:11" ht="44.25" customHeight="1">
      <c r="A80" s="67" t="s">
        <v>21</v>
      </c>
      <c r="B80" s="68"/>
      <c r="C80" s="69"/>
      <c r="D80" s="12" t="s">
        <v>64</v>
      </c>
      <c r="E80" s="8">
        <f t="shared" si="4"/>
        <v>151737.2</v>
      </c>
      <c r="F80" s="9">
        <f>F77+F33</f>
        <v>60436.100000000006</v>
      </c>
      <c r="G80" s="9">
        <f>G77+G33+G31</f>
        <v>71406.1</v>
      </c>
      <c r="H80" s="9">
        <f>H77+H33</f>
        <v>9103</v>
      </c>
      <c r="I80" s="9">
        <f>I77+I33</f>
        <v>10792</v>
      </c>
      <c r="J80" s="9"/>
      <c r="K80" s="63" t="s">
        <v>57</v>
      </c>
    </row>
    <row r="81" spans="1:14" ht="44.25" customHeight="1">
      <c r="A81" s="67" t="s">
        <v>59</v>
      </c>
      <c r="B81" s="68"/>
      <c r="C81" s="68"/>
      <c r="D81" s="69"/>
      <c r="E81" s="8">
        <f t="shared" si="4"/>
        <v>145647.1</v>
      </c>
      <c r="F81" s="9">
        <f>F80-F52-F49</f>
        <v>55846.100000000006</v>
      </c>
      <c r="G81" s="9">
        <v>69906</v>
      </c>
      <c r="H81" s="9">
        <f>H80-H52-H49</f>
        <v>9103</v>
      </c>
      <c r="I81" s="9">
        <f>I80-I52-I49</f>
        <v>10792</v>
      </c>
      <c r="J81" s="9"/>
      <c r="K81" s="63"/>
      <c r="N81" s="27">
        <f>G79+G78</f>
        <v>69042.5</v>
      </c>
    </row>
    <row r="82" spans="1:11" ht="30" customHeight="1">
      <c r="A82" s="64" t="s">
        <v>60</v>
      </c>
      <c r="B82" s="65"/>
      <c r="C82" s="65"/>
      <c r="D82" s="66"/>
      <c r="E82" s="8">
        <f t="shared" si="4"/>
        <v>116317.8</v>
      </c>
      <c r="F82" s="9">
        <f>F78+F31</f>
        <v>53097.8</v>
      </c>
      <c r="G82" s="9">
        <f>G78+G31</f>
        <v>63220</v>
      </c>
      <c r="H82" s="9">
        <f>H78+H31</f>
        <v>0</v>
      </c>
      <c r="I82" s="9">
        <f>I78+I31</f>
        <v>0</v>
      </c>
      <c r="J82" s="9"/>
      <c r="K82" s="63"/>
    </row>
    <row r="83" spans="1:11" ht="30" customHeight="1">
      <c r="A83" s="64" t="s">
        <v>32</v>
      </c>
      <c r="B83" s="65"/>
      <c r="C83" s="65"/>
      <c r="D83" s="66"/>
      <c r="E83" s="8">
        <f t="shared" si="4"/>
        <v>112000</v>
      </c>
      <c r="F83" s="9">
        <f>F82-F53-F50</f>
        <v>50000</v>
      </c>
      <c r="G83" s="9">
        <v>62000</v>
      </c>
      <c r="H83" s="9">
        <f>H82-H53-H50</f>
        <v>0</v>
      </c>
      <c r="I83" s="9">
        <f>I82-I53-I50</f>
        <v>0</v>
      </c>
      <c r="J83" s="9"/>
      <c r="K83" s="63"/>
    </row>
    <row r="84" spans="1:11" ht="33" customHeight="1">
      <c r="A84" s="64" t="s">
        <v>31</v>
      </c>
      <c r="B84" s="65"/>
      <c r="C84" s="65"/>
      <c r="D84" s="66"/>
      <c r="E84" s="8">
        <f t="shared" si="4"/>
        <v>35419.4</v>
      </c>
      <c r="F84" s="9">
        <f>SUM(F79+F33)</f>
        <v>7338.3</v>
      </c>
      <c r="G84" s="9">
        <f>SUM(G79+G33)</f>
        <v>8186.1</v>
      </c>
      <c r="H84" s="9">
        <f>SUM(H79+H33)</f>
        <v>9103</v>
      </c>
      <c r="I84" s="9">
        <f>SUM(I79+I33)</f>
        <v>10792</v>
      </c>
      <c r="J84" s="9"/>
      <c r="K84" s="63"/>
    </row>
    <row r="85" spans="1:11" ht="33" customHeight="1">
      <c r="A85" s="64" t="s">
        <v>32</v>
      </c>
      <c r="B85" s="65"/>
      <c r="C85" s="65"/>
      <c r="D85" s="66"/>
      <c r="E85" s="8">
        <f t="shared" si="4"/>
        <v>33647.1</v>
      </c>
      <c r="F85" s="9">
        <v>5846.1</v>
      </c>
      <c r="G85" s="9">
        <v>7906</v>
      </c>
      <c r="H85" s="9">
        <v>9103</v>
      </c>
      <c r="I85" s="9">
        <v>10792</v>
      </c>
      <c r="J85" s="9"/>
      <c r="K85" s="63"/>
    </row>
    <row r="86" ht="84" customHeight="1"/>
    <row r="88" ht="28.5" customHeight="1"/>
    <row r="89" ht="53.25" customHeight="1"/>
    <row r="91" ht="44.25" customHeight="1"/>
    <row r="92" ht="51.75" customHeight="1"/>
    <row r="93" ht="50.25" customHeight="1"/>
    <row r="94" ht="66" customHeight="1"/>
    <row r="95" ht="54.75" customHeight="1"/>
  </sheetData>
  <sheetProtection selectLockedCells="1" selectUnlockedCells="1"/>
  <mergeCells count="100">
    <mergeCell ref="I11:K11"/>
    <mergeCell ref="A19:K19"/>
    <mergeCell ref="I9:K9"/>
    <mergeCell ref="I10:K10"/>
    <mergeCell ref="K15:K17"/>
    <mergeCell ref="E15:I15"/>
    <mergeCell ref="E16:E17"/>
    <mergeCell ref="C15:C17"/>
    <mergeCell ref="C62:C64"/>
    <mergeCell ref="D55:D57"/>
    <mergeCell ref="A25:B25"/>
    <mergeCell ref="C36:C38"/>
    <mergeCell ref="A26:B26"/>
    <mergeCell ref="A49:B51"/>
    <mergeCell ref="A35:K35"/>
    <mergeCell ref="A29:B30"/>
    <mergeCell ref="C29:C30"/>
    <mergeCell ref="A39:B40"/>
    <mergeCell ref="D39:D40"/>
    <mergeCell ref="K29:K30"/>
    <mergeCell ref="A77:D79"/>
    <mergeCell ref="K77:K79"/>
    <mergeCell ref="A68:B70"/>
    <mergeCell ref="A71:B73"/>
    <mergeCell ref="C68:C70"/>
    <mergeCell ref="D68:D70"/>
    <mergeCell ref="C71:C73"/>
    <mergeCell ref="D71:D73"/>
    <mergeCell ref="A74:B74"/>
    <mergeCell ref="K71:K73"/>
    <mergeCell ref="K80:K85"/>
    <mergeCell ref="A82:D82"/>
    <mergeCell ref="A84:D84"/>
    <mergeCell ref="A80:C80"/>
    <mergeCell ref="A85:D85"/>
    <mergeCell ref="A83:D83"/>
    <mergeCell ref="A81:D81"/>
    <mergeCell ref="D52:D54"/>
    <mergeCell ref="D46:D48"/>
    <mergeCell ref="A46:B48"/>
    <mergeCell ref="C58:C60"/>
    <mergeCell ref="A55:B57"/>
    <mergeCell ref="A76:B76"/>
    <mergeCell ref="K74:K76"/>
    <mergeCell ref="K65:K67"/>
    <mergeCell ref="K58:K60"/>
    <mergeCell ref="K68:K70"/>
    <mergeCell ref="D65:D67"/>
    <mergeCell ref="A61:B61"/>
    <mergeCell ref="A62:B64"/>
    <mergeCell ref="I1:K2"/>
    <mergeCell ref="A22:B23"/>
    <mergeCell ref="I22:I23"/>
    <mergeCell ref="A15:B17"/>
    <mergeCell ref="F16:I16"/>
    <mergeCell ref="A20:B20"/>
    <mergeCell ref="A21:B21"/>
    <mergeCell ref="J22:J23"/>
    <mergeCell ref="D22:D23"/>
    <mergeCell ref="J15:J17"/>
    <mergeCell ref="I3:K3"/>
    <mergeCell ref="I7:K7"/>
    <mergeCell ref="A18:K18"/>
    <mergeCell ref="K22:K23"/>
    <mergeCell ref="E22:E23"/>
    <mergeCell ref="F22:F23"/>
    <mergeCell ref="G22:G23"/>
    <mergeCell ref="H22:H23"/>
    <mergeCell ref="C22:C23"/>
    <mergeCell ref="D15:D17"/>
    <mergeCell ref="A24:B24"/>
    <mergeCell ref="C52:C54"/>
    <mergeCell ref="A41:B43"/>
    <mergeCell ref="C41:C43"/>
    <mergeCell ref="A52:B54"/>
    <mergeCell ref="C46:C48"/>
    <mergeCell ref="A27:B27"/>
    <mergeCell ref="C49:C51"/>
    <mergeCell ref="A45:B45"/>
    <mergeCell ref="A31:D34"/>
    <mergeCell ref="A75:B75"/>
    <mergeCell ref="D62:D64"/>
    <mergeCell ref="A44:B44"/>
    <mergeCell ref="D36:D38"/>
    <mergeCell ref="D49:D51"/>
    <mergeCell ref="C55:C57"/>
    <mergeCell ref="D58:D60"/>
    <mergeCell ref="A58:B60"/>
    <mergeCell ref="D41:D43"/>
    <mergeCell ref="C65:C67"/>
    <mergeCell ref="K31:K34"/>
    <mergeCell ref="A36:B38"/>
    <mergeCell ref="A65:B67"/>
    <mergeCell ref="K52:K54"/>
    <mergeCell ref="K55:K57"/>
    <mergeCell ref="K61:K63"/>
    <mergeCell ref="K36:K38"/>
    <mergeCell ref="K39:K40"/>
    <mergeCell ref="K49:K51"/>
    <mergeCell ref="K46:K48"/>
  </mergeCells>
  <printOptions/>
  <pageMargins left="0.31496062992125984" right="0.2362204724409449" top="0.5511811023622047" bottom="0.3937007874015748" header="0" footer="0"/>
  <pageSetup fitToHeight="4" horizontalDpi="300" verticalDpi="300" orientation="landscape" paperSize="9" scale="37" r:id="rId1"/>
  <rowBreaks count="3" manualBreakCount="3">
    <brk id="34" max="13" man="1"/>
    <brk id="48" max="10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архитектура</cp:lastModifiedBy>
  <cp:lastPrinted>2019-09-12T10:15:47Z</cp:lastPrinted>
  <dcterms:created xsi:type="dcterms:W3CDTF">2017-07-31T12:07:32Z</dcterms:created>
  <dcterms:modified xsi:type="dcterms:W3CDTF">2019-09-12T10:20:54Z</dcterms:modified>
  <cp:category/>
  <cp:version/>
  <cp:contentType/>
  <cp:contentStatus/>
</cp:coreProperties>
</file>