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'Лист3'!$A$1:$M$60</definedName>
  </definedNames>
  <calcPr fullCalcOnLoad="1"/>
</workbook>
</file>

<file path=xl/sharedStrings.xml><?xml version="1.0" encoding="utf-8"?>
<sst xmlns="http://schemas.openxmlformats.org/spreadsheetml/2006/main" count="132" uniqueCount="86">
  <si>
    <t>Эвтаназия больных, безнадзорных животных</t>
  </si>
  <si>
    <t xml:space="preserve"> </t>
  </si>
  <si>
    <t>Уличное освещение в г.о.Октябрьск (электроснабжение)</t>
  </si>
  <si>
    <t>".</t>
  </si>
  <si>
    <t xml:space="preserve">Главные распорядители бюджетных средств  </t>
  </si>
  <si>
    <t xml:space="preserve">Местный бюджет   </t>
  </si>
  <si>
    <t>в том числе:                                                местный бюджет (в форме субсидий)</t>
  </si>
  <si>
    <t xml:space="preserve">Местный бюджет </t>
  </si>
  <si>
    <t>местный бюджет</t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</si>
  <si>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МКУ г.о. Октябрьск "Управление по вопросам ЖКХ, энергетики и функционирования ЕДДС"</t>
    </r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</si>
  <si>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
</t>
    </r>
    <r>
      <rPr>
        <u val="single"/>
        <sz val="10"/>
        <rFont val="Times New Roman"/>
        <family val="1"/>
      </rPr>
      <t>Исполнител</t>
    </r>
    <r>
      <rPr>
        <sz val="10"/>
        <rFont val="Times New Roman"/>
        <family val="1"/>
      </rPr>
      <t>ь - МКУ г.о. Октябрьск "Управление по вопросам ЖКХ, энергетики и функционирования ЕДДС"</t>
    </r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</si>
  <si>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                                                                 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МКУ г.о. Октябрьск "Управление по вопросам ЖКХ, энергетики и функционирования ЕДДС"</t>
    </r>
  </si>
  <si>
    <r>
      <t xml:space="preserve">ГРБС </t>
    </r>
    <r>
      <rPr>
        <sz val="10"/>
        <rFont val="Times New Roman"/>
        <family val="1"/>
      </rPr>
      <t xml:space="preserve">
МКУ г.о. Октябрьск "Комитет по архитектуре, строительству и транспорту Администрации г.о. Октябрьск"                                     </t>
    </r>
    <r>
      <rPr>
        <u val="single"/>
        <sz val="10"/>
        <rFont val="Times New Roman"/>
        <family val="1"/>
      </rPr>
      <t>Исполнитель-</t>
    </r>
    <r>
      <rPr>
        <sz val="10"/>
        <rFont val="Times New Roman"/>
        <family val="1"/>
      </rPr>
      <t>МБУ г.о. Октябрьск "Служба  благоустройства, озеленения, содержания дорог и транспортного обслуживания"</t>
    </r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</si>
  <si>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
МКУ г.о. Октябрьск "Управление по вопросам ЖКХ, энергетики и функционирования ЕДДС"</t>
    </r>
  </si>
  <si>
    <r>
      <t>ГРБС и исполнитель</t>
    </r>
    <r>
      <rPr>
        <sz val="10"/>
        <rFont val="Times New Roman"/>
        <family val="1"/>
      </rPr>
      <t xml:space="preserve"> - 
МКУ г.о. Октябрьск "Комитет по архитектуре, строительству и транспорту Администрации г.о. Октябрьск"  </t>
    </r>
  </si>
  <si>
    <t>Проведение водолазного обследования прибрежной и береговой полосы на акватории городского пляжа и очистка от техногенных накоплений</t>
  </si>
  <si>
    <t>МКУ г.о. Октябрьск "Комитет по архитектуре, строительству и транспорту Администрации г.о. Октябрьск" Всего</t>
  </si>
  <si>
    <t xml:space="preserve">Приобретение техники в лизинг, в том числе:  </t>
  </si>
  <si>
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</t>
  </si>
  <si>
    <t>Организация благоустройства и озеленения</t>
  </si>
  <si>
    <t>Уборка территории и аналогичная деятельность</t>
  </si>
  <si>
    <t>2017-2018</t>
  </si>
  <si>
    <t>мотоблок - 2шт с насадками, роторная сенокосилка -2шт, снегоуборочная насадка -2шт, отвал -2шт</t>
  </si>
  <si>
    <r>
      <t>ГРБС и исполнител</t>
    </r>
    <r>
      <rPr>
        <sz val="10"/>
        <rFont val="Times New Roman"/>
        <family val="1"/>
      </rPr>
      <t xml:space="preserve">ь - МКУ г.о. Октябрьск"Комитет по архитектуре, строительству и транспорту Администрации г.о. Октябрьск"  </t>
    </r>
  </si>
  <si>
    <r>
      <t xml:space="preserve">ГРБС  </t>
    </r>
    <r>
      <rPr>
        <sz val="10"/>
        <rFont val="Times New Roman"/>
        <family val="1"/>
      </rPr>
      <t xml:space="preserve">МКУ г.о. Октябрьск "Комитет по архитектуре, строительству и транспорту Администрации г.о. Октябрьск"                                     </t>
    </r>
    <r>
      <rPr>
        <u val="single"/>
        <sz val="10"/>
        <rFont val="Times New Roman"/>
        <family val="1"/>
      </rPr>
      <t>Исполнитель-</t>
    </r>
    <r>
      <rPr>
        <sz val="10"/>
        <rFont val="Times New Roman"/>
        <family val="1"/>
      </rPr>
      <t>МБУ г.о. Октябрьск "Служба  благоустройства, озеленения, содержания дорог и транспортного обслуживания"</t>
    </r>
  </si>
  <si>
    <r>
      <t xml:space="preserve">ГРБС - </t>
    </r>
    <r>
      <rPr>
        <sz val="10"/>
        <rFont val="Times New Roman"/>
        <family val="1"/>
      </rPr>
      <t xml:space="preserve">МКУ г.о. Октябрьск "Комитет по архитектуре, строительству и транспорту Администрации г.о. Октябрьск"                                     </t>
    </r>
    <r>
      <rPr>
        <u val="single"/>
        <sz val="10"/>
        <rFont val="Times New Roman"/>
        <family val="1"/>
      </rPr>
      <t xml:space="preserve">Исполнитель - </t>
    </r>
    <r>
      <rPr>
        <sz val="10"/>
        <rFont val="Times New Roman"/>
        <family val="1"/>
      </rPr>
      <t>МБУ г.о. Октябрьск "Служба  благоустройства, озеленения, содержания дорог и транспортного обслуживания"</t>
    </r>
  </si>
  <si>
    <t xml:space="preserve">Администрация городского округа Октябрьск, в том числе </t>
  </si>
  <si>
    <t>Всего, тыс.руб.</t>
  </si>
  <si>
    <t>Организация освещения улиц (техническое обслуживание) (в том числе кредиторская задолженность в сумме 199,6 тыс.руб)</t>
  </si>
  <si>
    <r>
      <t xml:space="preserve">ГРБС - </t>
    </r>
    <r>
      <rPr>
        <sz val="10"/>
        <rFont val="Times New Roman"/>
        <family val="1"/>
      </rPr>
      <t>Администрация городского округа Октябрьск</t>
    </r>
    <r>
      <rPr>
        <u val="single"/>
        <sz val="10"/>
        <rFont val="Times New Roman"/>
        <family val="1"/>
      </rPr>
      <t xml:space="preserve">
Исполнитель - </t>
    </r>
    <r>
      <rPr>
        <sz val="10"/>
        <rFont val="Times New Roman"/>
        <family val="1"/>
      </rPr>
      <t>МКУ г.о. Октябрьск "Управление по вопросам ЖКХ, энергетики и функционирования ЕДДС"</t>
    </r>
  </si>
  <si>
    <t>Изготовление, поставка и  монтаж  детского игрового оборудования  и малых архитектурных форм (ДИО и МАФ) в г.о. Октябрьск:   -в том числе: (кредиторская задолженность в сумме 450 тыс.руб.)</t>
  </si>
  <si>
    <t>Изготовление, поставка и  монтаж  ДИО и МАФ, в том числе:</t>
  </si>
  <si>
    <t>5.1</t>
  </si>
  <si>
    <t>5.2</t>
  </si>
  <si>
    <t>Благоустройство общественных территорий в г.о.Октябрьск: поставка и монтаж детского игрового и спортивного оборудования по адресам - ул.М. Горького  между домами 81 и 83; ул.Ульяновская, д.129; ул.Ленинградская, д.48; пер.Чапаева</t>
  </si>
  <si>
    <t>Установка светильников уличного освещения (в том числе кредиторская задолженность в сумме 1621,5 тыс.руб)</t>
  </si>
  <si>
    <r>
      <t xml:space="preserve">ГРБС - Администрация городского округа Октябрьск
</t>
    </r>
    <r>
      <rPr>
        <u val="single"/>
        <sz val="10"/>
        <rFont val="Times New Roman"/>
        <family val="1"/>
      </rPr>
      <t>Исполнитель - МКУ г.о. Октябрьск "Управление по вопросам ЖКХ, энергетики и функционирования ЕДДС"</t>
    </r>
  </si>
  <si>
    <t xml:space="preserve"> - экскаватор-погрузчик, автогидроподъемник,  погрузчик универсальный и комбинированная дорожная машина(приобрет.в 2015г) (оплата транспортного налога)                                                           </t>
  </si>
  <si>
    <t>к постановлению Администрации</t>
  </si>
  <si>
    <t>городского округа Октябрьск</t>
  </si>
  <si>
    <t>9.1</t>
  </si>
  <si>
    <t>9.2</t>
  </si>
  <si>
    <t>14.1</t>
  </si>
  <si>
    <t>14.2</t>
  </si>
  <si>
    <t>2017-2019</t>
  </si>
  <si>
    <t>к муниципальной программе</t>
  </si>
  <si>
    <t>"Благоустройство территории городского</t>
  </si>
  <si>
    <t>№ п/п</t>
  </si>
  <si>
    <t>Срок реализации, г.г</t>
  </si>
  <si>
    <t>в том числе по годам, тыс.руб.</t>
  </si>
  <si>
    <t>Источник финансирования</t>
  </si>
  <si>
    <t>Главный распорядитель - Ответственный исполнитель</t>
  </si>
  <si>
    <r>
      <t xml:space="preserve">Общий объем финансирования Программы,
</t>
    </r>
    <r>
      <rPr>
        <sz val="11"/>
        <rFont val="Times New Roman"/>
        <family val="1"/>
      </rPr>
      <t>в том числе:</t>
    </r>
  </si>
  <si>
    <t xml:space="preserve">Наименование мероприятия </t>
  </si>
  <si>
    <t xml:space="preserve">Содержание мест захоронения (городские кладбища в районах : пер.Волжский, ул. Калинина; пер.Проходной; пос.Первомайск в р-не Ясная Поляна; пос. Красный Октябрь) </t>
  </si>
  <si>
    <r>
      <t xml:space="preserve">Конкурс по благоустройству территории г.о. Октябрьск согласно Положению, утвержденному решением Думы г.о. Октябрьск от </t>
    </r>
    <r>
      <rPr>
        <sz val="10"/>
        <rFont val="Times New Roman"/>
        <family val="1"/>
      </rPr>
      <t>17.07.2007 №186</t>
    </r>
  </si>
  <si>
    <t xml:space="preserve"> -автомобиль-самосвала с краном-манипулятором; автогрейдера ДЗ-98 (приобретены в 2014 году) (оплата транспортного налога за 2017 год и 1 квартал 2018 года)</t>
  </si>
  <si>
    <t>Приобретение техники для благоустройства: травокосилка - 20 шт, бензопила - 4шт, газонокосилка - 2шт, высоторез-2, мотобур со шнеком - 1шт, кусторез - 2шт</t>
  </si>
  <si>
    <t>округа Октябрьск на 2017-2023 годы"</t>
  </si>
  <si>
    <t>СИСТЕМА ПРОГРАММНЫХ МЕРОПРИЯТИЙ МУНИЦИПАЛЬНОЙ ПРОГРАММЫ "БЛАГОУСТРОЙСТВО ТЕРРИТОРИИ ГОРОДСКОГО ОКРУГА ОКТЯБРЬСК 
САМАРСКОЙ ОБЛАСТИ НА 2017-2023ГОДЫ"</t>
  </si>
  <si>
    <t>2017-2023</t>
  </si>
  <si>
    <t>5.3</t>
  </si>
  <si>
    <t>Устройство покрытия детской игровой площадки</t>
  </si>
  <si>
    <t>5.4</t>
  </si>
  <si>
    <t>Устройство покрытия спортивного корта</t>
  </si>
  <si>
    <t>Цель: Создание благоприятных, комфортных и безопасных условий для проживания и отдыха жителей городского округа Октябрьск</t>
  </si>
  <si>
    <t>Задача 1: Организация освещения улиц</t>
  </si>
  <si>
    <t>Задача 2: Организация ритуальных услуг и содержание мест захоронения</t>
  </si>
  <si>
    <t xml:space="preserve">Задача 3: Создание условий для безопасного проживания, массового отдыха жителей и обостройство мест массового отдыха </t>
  </si>
  <si>
    <t>Задача 4: Организация капитального ремонта и содержания закрепленных автомобильных дорог общего пользования</t>
  </si>
  <si>
    <t>Задача 5: Организация благоустройства, озеленения и уборки городских территорий</t>
  </si>
  <si>
    <t>ПРИЛОЖЕНИЕ №1</t>
  </si>
  <si>
    <t>от 05.08.2016 № 719</t>
  </si>
  <si>
    <t>4.1</t>
  </si>
  <si>
    <t>Расходы по обустройству и восстановлению воинских захоронений</t>
  </si>
  <si>
    <t>2019-2023</t>
  </si>
  <si>
    <t>Федеральный бюджет</t>
  </si>
  <si>
    <t>Местный бюджет</t>
  </si>
  <si>
    <r>
      <t>ГРБС</t>
    </r>
    <r>
      <rPr>
        <sz val="10"/>
        <rFont val="Times New Roman"/>
        <family val="1"/>
      </rPr>
      <t xml:space="preserve">- МКУ г.о. Октябрьск "Управление социального развития Администрации г.о.Октябрьск Самарской области"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МБУ "Музей Октябрьск-на-Волге" </t>
    </r>
  </si>
  <si>
    <t>14.3</t>
  </si>
  <si>
    <t>Местный 
бюджет</t>
  </si>
  <si>
    <t>Федеральный 
бюджет</t>
  </si>
  <si>
    <t>в том числе в форме субсидий</t>
  </si>
  <si>
    <t>МКУ г.о. Октябрьск "Управление социального развития Администрации г.о.Октябрьск"</t>
  </si>
  <si>
    <t>федеральный бюджет</t>
  </si>
  <si>
    <t>от 20.01.2020 № 51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</si>
</sst>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#,##0.00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9" fontId="0" fillId="0" borderId="0" xfId="57" applyFont="1" applyFill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9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9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19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19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1" xfId="0" applyNumberFormat="1" applyFont="1" applyFill="1" applyBorder="1" applyAlignment="1">
      <alignment horizontal="center" vertical="center" wrapText="1"/>
    </xf>
    <xf numFmtId="193" fontId="4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3" fontId="10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93" fontId="10" fillId="0" borderId="11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93" fontId="1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192" fontId="11" fillId="0" borderId="10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93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93" fontId="8" fillId="0" borderId="10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92" fontId="14" fillId="0" borderId="14" xfId="0" applyNumberFormat="1" applyFont="1" applyFill="1" applyBorder="1" applyAlignment="1">
      <alignment horizontal="center" vertical="center" wrapText="1"/>
    </xf>
    <xf numFmtId="192" fontId="14" fillId="0" borderId="16" xfId="0" applyNumberFormat="1" applyFont="1" applyFill="1" applyBorder="1" applyAlignment="1">
      <alignment horizontal="center" vertical="center" wrapText="1"/>
    </xf>
    <xf numFmtId="192" fontId="14" fillId="0" borderId="17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3"/>
  <sheetViews>
    <sheetView tabSelected="1" zoomScale="75" zoomScaleNormal="75" zoomScaleSheetLayoutView="75" workbookViewId="0" topLeftCell="A1">
      <selection activeCell="C6" sqref="C6"/>
    </sheetView>
  </sheetViews>
  <sheetFormatPr defaultColWidth="9.140625" defaultRowHeight="12.75"/>
  <cols>
    <col min="1" max="1" width="4.8515625" style="0" customWidth="1"/>
    <col min="2" max="2" width="35.00390625" style="0" customWidth="1"/>
    <col min="3" max="3" width="8.00390625" style="2" customWidth="1"/>
    <col min="4" max="4" width="13.8515625" style="0" bestFit="1" customWidth="1"/>
    <col min="5" max="5" width="10.140625" style="0" customWidth="1"/>
    <col min="6" max="6" width="10.00390625" style="0" customWidth="1"/>
    <col min="7" max="8" width="10.421875" style="0" bestFit="1" customWidth="1"/>
    <col min="9" max="11" width="10.28125" style="0" customWidth="1"/>
    <col min="12" max="12" width="8.28125" style="0" customWidth="1"/>
    <col min="13" max="13" width="54.7109375" style="0" customWidth="1"/>
    <col min="14" max="14" width="11.57421875" style="0" bestFit="1" customWidth="1"/>
  </cols>
  <sheetData>
    <row r="1" ht="15.75">
      <c r="M1" s="33" t="s">
        <v>71</v>
      </c>
    </row>
    <row r="2" ht="15.75">
      <c r="M2" s="33" t="s">
        <v>38</v>
      </c>
    </row>
    <row r="3" ht="15.75">
      <c r="M3" s="33" t="s">
        <v>39</v>
      </c>
    </row>
    <row r="4" ht="15.75">
      <c r="M4" s="33" t="s">
        <v>85</v>
      </c>
    </row>
    <row r="5" ht="15.75">
      <c r="M5" s="33"/>
    </row>
    <row r="6" ht="15.75">
      <c r="M6" s="33" t="s">
        <v>71</v>
      </c>
    </row>
    <row r="7" ht="15.75">
      <c r="M7" s="33" t="s">
        <v>45</v>
      </c>
    </row>
    <row r="8" ht="15.75">
      <c r="M8" s="33" t="s">
        <v>46</v>
      </c>
    </row>
    <row r="9" ht="15.75">
      <c r="M9" s="33" t="s">
        <v>58</v>
      </c>
    </row>
    <row r="10" ht="15.75">
      <c r="M10" s="33" t="s">
        <v>72</v>
      </c>
    </row>
    <row r="11" ht="15.75">
      <c r="M11" s="33"/>
    </row>
    <row r="12" spans="1:13" ht="31.5" customHeight="1">
      <c r="A12" s="119" t="s">
        <v>59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ht="15.75">
      <c r="M13" s="33"/>
    </row>
    <row r="14" spans="1:14" ht="38.25" customHeight="1">
      <c r="A14" s="117" t="s">
        <v>47</v>
      </c>
      <c r="B14" s="117" t="s">
        <v>53</v>
      </c>
      <c r="C14" s="117" t="s">
        <v>48</v>
      </c>
      <c r="D14" s="121" t="s">
        <v>49</v>
      </c>
      <c r="E14" s="122"/>
      <c r="F14" s="122"/>
      <c r="G14" s="122"/>
      <c r="H14" s="122"/>
      <c r="I14" s="122"/>
      <c r="J14" s="122"/>
      <c r="K14" s="123"/>
      <c r="L14" s="117" t="s">
        <v>50</v>
      </c>
      <c r="M14" s="118" t="s">
        <v>51</v>
      </c>
      <c r="N14" s="34"/>
    </row>
    <row r="15" spans="1:14" ht="12.75">
      <c r="A15" s="117"/>
      <c r="B15" s="117"/>
      <c r="C15" s="117"/>
      <c r="D15" s="45" t="s">
        <v>27</v>
      </c>
      <c r="E15" s="45">
        <v>2017</v>
      </c>
      <c r="F15" s="45">
        <v>2018</v>
      </c>
      <c r="G15" s="45">
        <v>2019</v>
      </c>
      <c r="H15" s="45">
        <v>2020</v>
      </c>
      <c r="I15" s="45">
        <v>2021</v>
      </c>
      <c r="J15" s="45">
        <v>2022</v>
      </c>
      <c r="K15" s="45">
        <v>2023</v>
      </c>
      <c r="L15" s="117"/>
      <c r="M15" s="118"/>
      <c r="N15" s="34"/>
    </row>
    <row r="16" spans="1:14" ht="12.75">
      <c r="A16" s="47">
        <v>1</v>
      </c>
      <c r="B16" s="47">
        <v>2</v>
      </c>
      <c r="C16" s="47">
        <v>3</v>
      </c>
      <c r="D16" s="47">
        <v>4</v>
      </c>
      <c r="E16" s="47">
        <v>5</v>
      </c>
      <c r="F16" s="47">
        <v>6</v>
      </c>
      <c r="G16" s="47">
        <v>7</v>
      </c>
      <c r="H16" s="47">
        <v>8</v>
      </c>
      <c r="I16" s="47">
        <v>9</v>
      </c>
      <c r="J16" s="47">
        <v>10</v>
      </c>
      <c r="K16" s="47">
        <v>11</v>
      </c>
      <c r="L16" s="47">
        <v>12</v>
      </c>
      <c r="M16" s="47">
        <v>13</v>
      </c>
      <c r="N16" s="34"/>
    </row>
    <row r="17" spans="1:14" ht="12.75">
      <c r="A17" s="96" t="s">
        <v>65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8"/>
      <c r="N17" s="34"/>
    </row>
    <row r="18" spans="1:14" ht="12.75">
      <c r="A18" s="96" t="s">
        <v>66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  <c r="N18" s="34"/>
    </row>
    <row r="19" spans="1:70" s="3" customFormat="1" ht="54" customHeight="1">
      <c r="A19" s="8">
        <v>1</v>
      </c>
      <c r="B19" s="48" t="s">
        <v>2</v>
      </c>
      <c r="C19" s="4" t="s">
        <v>60</v>
      </c>
      <c r="D19" s="73">
        <f>SUM(E19:K19)</f>
        <v>72060.5</v>
      </c>
      <c r="E19" s="84">
        <v>9316.2</v>
      </c>
      <c r="F19" s="85">
        <v>9630.6</v>
      </c>
      <c r="G19" s="85">
        <v>9806.9</v>
      </c>
      <c r="H19" s="85">
        <v>10345.3</v>
      </c>
      <c r="I19" s="85">
        <v>10645.5</v>
      </c>
      <c r="J19" s="86">
        <v>11006.8</v>
      </c>
      <c r="K19" s="86">
        <v>11309.2</v>
      </c>
      <c r="L19" s="40" t="s">
        <v>5</v>
      </c>
      <c r="M19" s="50" t="s">
        <v>9</v>
      </c>
      <c r="N19" s="35"/>
      <c r="O19" s="7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</row>
    <row r="20" spans="1:70" s="27" customFormat="1" ht="55.5" customHeight="1">
      <c r="A20" s="135">
        <v>2</v>
      </c>
      <c r="B20" s="130" t="s">
        <v>28</v>
      </c>
      <c r="C20" s="4" t="s">
        <v>60</v>
      </c>
      <c r="D20" s="73">
        <f>SUM(E20:K20)</f>
        <v>12689.3</v>
      </c>
      <c r="E20" s="83">
        <v>1324.6</v>
      </c>
      <c r="F20" s="72">
        <v>1937.5</v>
      </c>
      <c r="G20" s="72">
        <v>1636.3</v>
      </c>
      <c r="H20" s="72">
        <v>1567.4</v>
      </c>
      <c r="I20" s="72">
        <v>1841.3</v>
      </c>
      <c r="J20" s="72">
        <v>2191.1</v>
      </c>
      <c r="K20" s="72">
        <v>2191.1</v>
      </c>
      <c r="L20" s="23" t="s">
        <v>5</v>
      </c>
      <c r="M20" s="50" t="s">
        <v>25</v>
      </c>
      <c r="N20" s="36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</row>
    <row r="21" spans="1:70" s="27" customFormat="1" ht="45" customHeight="1">
      <c r="A21" s="136"/>
      <c r="B21" s="131"/>
      <c r="C21" s="4">
        <v>2017</v>
      </c>
      <c r="D21" s="73">
        <f>SUM(E21:I21)</f>
        <v>199.6</v>
      </c>
      <c r="E21" s="83">
        <v>199.6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23" t="s">
        <v>5</v>
      </c>
      <c r="M21" s="50" t="s">
        <v>29</v>
      </c>
      <c r="N21" s="36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</row>
    <row r="22" spans="1:70" s="28" customFormat="1" ht="65.25" customHeight="1">
      <c r="A22" s="8">
        <v>3</v>
      </c>
      <c r="B22" s="52" t="s">
        <v>35</v>
      </c>
      <c r="C22" s="4">
        <v>2017</v>
      </c>
      <c r="D22" s="73">
        <f>SUM(E22:I22)</f>
        <v>1621.5</v>
      </c>
      <c r="E22" s="72">
        <v>1621.5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23" t="s">
        <v>5</v>
      </c>
      <c r="M22" s="50" t="s">
        <v>9</v>
      </c>
      <c r="N22" s="36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</row>
    <row r="23" spans="1:70" s="28" customFormat="1" ht="12.75">
      <c r="A23" s="99" t="s">
        <v>67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  <c r="N23" s="36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</row>
    <row r="24" spans="1:70" s="27" customFormat="1" ht="89.25" customHeight="1">
      <c r="A24" s="9">
        <v>4</v>
      </c>
      <c r="B24" s="52" t="s">
        <v>54</v>
      </c>
      <c r="C24" s="4" t="s">
        <v>60</v>
      </c>
      <c r="D24" s="73">
        <f>SUM(E24:K24)</f>
        <v>4186.7</v>
      </c>
      <c r="E24" s="83">
        <v>452.9</v>
      </c>
      <c r="F24" s="72">
        <v>585.7</v>
      </c>
      <c r="G24" s="72">
        <v>624.6</v>
      </c>
      <c r="H24" s="72">
        <v>633.5</v>
      </c>
      <c r="I24" s="72">
        <v>630</v>
      </c>
      <c r="J24" s="72">
        <v>630</v>
      </c>
      <c r="K24" s="72">
        <v>630</v>
      </c>
      <c r="L24" s="23" t="s">
        <v>5</v>
      </c>
      <c r="M24" s="50" t="s">
        <v>11</v>
      </c>
      <c r="N24" s="36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</row>
    <row r="25" spans="1:70" s="27" customFormat="1" ht="23.25" customHeight="1">
      <c r="A25" s="105" t="s">
        <v>73</v>
      </c>
      <c r="B25" s="108" t="s">
        <v>74</v>
      </c>
      <c r="C25" s="91" t="s">
        <v>75</v>
      </c>
      <c r="D25" s="73">
        <f>SUM(D26:D27)</f>
        <v>143.2</v>
      </c>
      <c r="E25" s="83">
        <v>0</v>
      </c>
      <c r="F25" s="72">
        <v>0</v>
      </c>
      <c r="G25" s="72">
        <f>SUM(G26:G27)</f>
        <v>143.2</v>
      </c>
      <c r="H25" s="72">
        <f>SUM(H26:H27)</f>
        <v>0</v>
      </c>
      <c r="I25" s="72">
        <f>SUM(I26:I27)</f>
        <v>0</v>
      </c>
      <c r="J25" s="72">
        <f>SUM(J26:J27)</f>
        <v>0</v>
      </c>
      <c r="K25" s="72">
        <f>SUM(K26:K27)</f>
        <v>0</v>
      </c>
      <c r="L25" s="23"/>
      <c r="M25" s="93" t="s">
        <v>78</v>
      </c>
      <c r="N25" s="36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</row>
    <row r="26" spans="1:70" s="27" customFormat="1" ht="38.25">
      <c r="A26" s="106"/>
      <c r="B26" s="109"/>
      <c r="C26" s="92"/>
      <c r="D26" s="73">
        <f>SUM(E26:K26)</f>
        <v>93.1</v>
      </c>
      <c r="E26" s="72">
        <v>0</v>
      </c>
      <c r="F26" s="72">
        <v>0</v>
      </c>
      <c r="G26" s="72">
        <v>93.1</v>
      </c>
      <c r="H26" s="72">
        <v>0</v>
      </c>
      <c r="I26" s="72">
        <v>0</v>
      </c>
      <c r="J26" s="72">
        <v>0</v>
      </c>
      <c r="K26" s="72">
        <v>0</v>
      </c>
      <c r="L26" s="23" t="s">
        <v>76</v>
      </c>
      <c r="M26" s="94"/>
      <c r="N26" s="36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</row>
    <row r="27" spans="1:70" s="27" customFormat="1" ht="38.25">
      <c r="A27" s="107"/>
      <c r="B27" s="110"/>
      <c r="C27" s="124"/>
      <c r="D27" s="73">
        <f>SUM(E27:K27)</f>
        <v>50.1</v>
      </c>
      <c r="E27" s="72">
        <v>0</v>
      </c>
      <c r="F27" s="72">
        <v>0</v>
      </c>
      <c r="G27" s="72">
        <v>50.1</v>
      </c>
      <c r="H27" s="72">
        <v>0</v>
      </c>
      <c r="I27" s="72">
        <v>0</v>
      </c>
      <c r="J27" s="72">
        <v>0</v>
      </c>
      <c r="K27" s="72">
        <v>0</v>
      </c>
      <c r="L27" s="23" t="s">
        <v>77</v>
      </c>
      <c r="M27" s="95"/>
      <c r="N27" s="36"/>
      <c r="O27" s="25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</row>
    <row r="28" spans="1:70" s="27" customFormat="1" ht="12.75">
      <c r="A28" s="102" t="s">
        <v>68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4"/>
      <c r="N28" s="36"/>
      <c r="O28" s="25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</row>
    <row r="29" spans="1:70" s="27" customFormat="1" ht="20.25" customHeight="1">
      <c r="A29" s="23">
        <v>5</v>
      </c>
      <c r="B29" s="137" t="s">
        <v>31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4"/>
      <c r="N29" s="36"/>
      <c r="O29" s="25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</row>
    <row r="30" spans="1:70" s="27" customFormat="1" ht="52.5" customHeight="1">
      <c r="A30" s="138" t="s">
        <v>32</v>
      </c>
      <c r="B30" s="130" t="s">
        <v>30</v>
      </c>
      <c r="C30" s="4" t="s">
        <v>60</v>
      </c>
      <c r="D30" s="73">
        <f>SUM(E30:K30)</f>
        <v>6185.1</v>
      </c>
      <c r="E30" s="83">
        <v>1075.1</v>
      </c>
      <c r="F30" s="72">
        <v>0</v>
      </c>
      <c r="G30" s="72">
        <v>109</v>
      </c>
      <c r="H30" s="72">
        <v>720</v>
      </c>
      <c r="I30" s="72">
        <v>1427</v>
      </c>
      <c r="J30" s="72">
        <v>1427</v>
      </c>
      <c r="K30" s="72">
        <v>1427</v>
      </c>
      <c r="L30" s="23" t="s">
        <v>5</v>
      </c>
      <c r="M30" s="50" t="s">
        <v>10</v>
      </c>
      <c r="N30" s="35"/>
      <c r="O30" s="25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</row>
    <row r="31" spans="1:70" s="27" customFormat="1" ht="53.25" customHeight="1">
      <c r="A31" s="139"/>
      <c r="B31" s="131"/>
      <c r="C31" s="4">
        <v>2017</v>
      </c>
      <c r="D31" s="73">
        <f>SUM(E31:I31)</f>
        <v>50.2</v>
      </c>
      <c r="E31" s="83">
        <v>50.2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23" t="s">
        <v>5</v>
      </c>
      <c r="M31" s="50" t="s">
        <v>24</v>
      </c>
      <c r="N31" s="35"/>
      <c r="O31" s="25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</row>
    <row r="32" spans="1:70" s="28" customFormat="1" ht="120" customHeight="1">
      <c r="A32" s="32" t="s">
        <v>33</v>
      </c>
      <c r="B32" s="52" t="s">
        <v>34</v>
      </c>
      <c r="C32" s="4">
        <v>2017</v>
      </c>
      <c r="D32" s="73">
        <f>SUM(E32:I32)</f>
        <v>2724</v>
      </c>
      <c r="E32" s="72">
        <v>2724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23" t="s">
        <v>5</v>
      </c>
      <c r="M32" s="50" t="s">
        <v>23</v>
      </c>
      <c r="N32" s="36"/>
      <c r="O32" s="25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</row>
    <row r="33" spans="1:70" s="28" customFormat="1" ht="38.25">
      <c r="A33" s="32" t="s">
        <v>61</v>
      </c>
      <c r="B33" s="52" t="s">
        <v>62</v>
      </c>
      <c r="C33" s="4">
        <v>2019</v>
      </c>
      <c r="D33" s="73">
        <f>G33</f>
        <v>240</v>
      </c>
      <c r="E33" s="83">
        <v>0</v>
      </c>
      <c r="F33" s="72">
        <v>0</v>
      </c>
      <c r="G33" s="72">
        <v>240</v>
      </c>
      <c r="H33" s="72">
        <v>0</v>
      </c>
      <c r="I33" s="72">
        <v>0</v>
      </c>
      <c r="J33" s="72">
        <v>0</v>
      </c>
      <c r="K33" s="72">
        <v>0</v>
      </c>
      <c r="L33" s="23" t="s">
        <v>5</v>
      </c>
      <c r="M33" s="50" t="s">
        <v>10</v>
      </c>
      <c r="N33" s="36"/>
      <c r="O33" s="25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</row>
    <row r="34" spans="1:70" s="28" customFormat="1" ht="38.25">
      <c r="A34" s="32" t="s">
        <v>63</v>
      </c>
      <c r="B34" s="52" t="s">
        <v>64</v>
      </c>
      <c r="C34" s="4">
        <v>2019</v>
      </c>
      <c r="D34" s="73">
        <f>G34</f>
        <v>675</v>
      </c>
      <c r="E34" s="83">
        <v>0</v>
      </c>
      <c r="F34" s="72">
        <v>0</v>
      </c>
      <c r="G34" s="72">
        <v>675</v>
      </c>
      <c r="H34" s="72">
        <v>0</v>
      </c>
      <c r="I34" s="72">
        <v>0</v>
      </c>
      <c r="J34" s="72">
        <v>0</v>
      </c>
      <c r="K34" s="72">
        <v>0</v>
      </c>
      <c r="L34" s="23" t="s">
        <v>5</v>
      </c>
      <c r="M34" s="50" t="s">
        <v>10</v>
      </c>
      <c r="N34" s="36"/>
      <c r="O34" s="25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</row>
    <row r="35" spans="1:70" s="27" customFormat="1" ht="72.75" customHeight="1">
      <c r="A35" s="8">
        <v>6</v>
      </c>
      <c r="B35" s="52" t="s">
        <v>55</v>
      </c>
      <c r="C35" s="4" t="s">
        <v>60</v>
      </c>
      <c r="D35" s="73">
        <f>SUM(E35:K35)</f>
        <v>490</v>
      </c>
      <c r="E35" s="84">
        <v>70</v>
      </c>
      <c r="F35" s="85">
        <v>70</v>
      </c>
      <c r="G35" s="85">
        <v>70</v>
      </c>
      <c r="H35" s="85">
        <v>70</v>
      </c>
      <c r="I35" s="85">
        <v>70</v>
      </c>
      <c r="J35" s="85">
        <v>70</v>
      </c>
      <c r="K35" s="85">
        <v>70</v>
      </c>
      <c r="L35" s="23" t="s">
        <v>5</v>
      </c>
      <c r="M35" s="50" t="s">
        <v>13</v>
      </c>
      <c r="N35" s="36"/>
      <c r="O35" s="25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</row>
    <row r="36" spans="1:70" s="27" customFormat="1" ht="42" customHeight="1">
      <c r="A36" s="9">
        <v>7</v>
      </c>
      <c r="B36" s="52" t="s">
        <v>0</v>
      </c>
      <c r="C36" s="4" t="s">
        <v>60</v>
      </c>
      <c r="D36" s="73">
        <f>SUM(E36:I36)</f>
        <v>525</v>
      </c>
      <c r="E36" s="72">
        <v>360</v>
      </c>
      <c r="F36" s="72">
        <v>90</v>
      </c>
      <c r="G36" s="72">
        <v>75</v>
      </c>
      <c r="H36" s="72">
        <v>0</v>
      </c>
      <c r="I36" s="72">
        <v>0</v>
      </c>
      <c r="J36" s="72">
        <v>0</v>
      </c>
      <c r="K36" s="72">
        <v>0</v>
      </c>
      <c r="L36" s="23" t="s">
        <v>5</v>
      </c>
      <c r="M36" s="50" t="s">
        <v>9</v>
      </c>
      <c r="N36" s="36"/>
      <c r="O36" s="25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</row>
    <row r="37" spans="1:70" s="28" customFormat="1" ht="75.75" customHeight="1">
      <c r="A37" s="13">
        <v>8</v>
      </c>
      <c r="B37" s="54" t="s">
        <v>15</v>
      </c>
      <c r="C37" s="21" t="s">
        <v>60</v>
      </c>
      <c r="D37" s="75">
        <f>SUM(E37:K37)</f>
        <v>424.7</v>
      </c>
      <c r="E37" s="87">
        <v>79.7</v>
      </c>
      <c r="F37" s="88">
        <v>69</v>
      </c>
      <c r="G37" s="88">
        <v>0</v>
      </c>
      <c r="H37" s="88">
        <v>69</v>
      </c>
      <c r="I37" s="88">
        <v>69</v>
      </c>
      <c r="J37" s="88">
        <v>69</v>
      </c>
      <c r="K37" s="88">
        <v>69</v>
      </c>
      <c r="L37" s="41" t="s">
        <v>5</v>
      </c>
      <c r="M37" s="57" t="s">
        <v>23</v>
      </c>
      <c r="N37" s="36"/>
      <c r="O37" s="25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</row>
    <row r="38" spans="1:70" s="27" customFormat="1" ht="17.25" customHeight="1">
      <c r="A38" s="9">
        <v>9</v>
      </c>
      <c r="B38" s="132" t="s">
        <v>17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4"/>
      <c r="N38" s="36"/>
      <c r="O38" s="25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</row>
    <row r="39" spans="1:70" s="27" customFormat="1" ht="75" customHeight="1">
      <c r="A39" s="67" t="s">
        <v>40</v>
      </c>
      <c r="B39" s="53" t="s">
        <v>56</v>
      </c>
      <c r="C39" s="53" t="s">
        <v>21</v>
      </c>
      <c r="D39" s="73">
        <f aca="true" t="shared" si="0" ref="D39:D47">SUM(E39:I39)</f>
        <v>2408.7</v>
      </c>
      <c r="E39" s="83">
        <v>2404.1</v>
      </c>
      <c r="F39" s="72">
        <v>4.6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68" t="s">
        <v>7</v>
      </c>
      <c r="M39" s="68" t="s">
        <v>36</v>
      </c>
      <c r="N39" s="36"/>
      <c r="O39" s="25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</row>
    <row r="40" spans="1:70" s="28" customFormat="1" ht="86.25" customHeight="1">
      <c r="A40" s="67" t="s">
        <v>41</v>
      </c>
      <c r="B40" s="53" t="s">
        <v>37</v>
      </c>
      <c r="C40" s="53" t="s">
        <v>44</v>
      </c>
      <c r="D40" s="73">
        <f t="shared" si="0"/>
        <v>12534.300000000001</v>
      </c>
      <c r="E40" s="83">
        <v>5752.2</v>
      </c>
      <c r="F40" s="72">
        <v>6773</v>
      </c>
      <c r="G40" s="72">
        <v>9.1</v>
      </c>
      <c r="H40" s="72">
        <v>0</v>
      </c>
      <c r="I40" s="72">
        <v>0</v>
      </c>
      <c r="J40" s="72">
        <v>0</v>
      </c>
      <c r="K40" s="72">
        <v>0</v>
      </c>
      <c r="L40" s="68" t="s">
        <v>5</v>
      </c>
      <c r="M40" s="69" t="s">
        <v>14</v>
      </c>
      <c r="N40" s="37"/>
      <c r="O40" s="25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</row>
    <row r="41" spans="1:70" s="28" customFormat="1" ht="12.75">
      <c r="A41" s="114" t="s">
        <v>69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6"/>
      <c r="N41" s="37"/>
      <c r="O41" s="25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</row>
    <row r="42" spans="1:70" s="28" customFormat="1" ht="78" customHeight="1">
      <c r="A42" s="71">
        <v>10</v>
      </c>
      <c r="B42" s="70" t="s">
        <v>18</v>
      </c>
      <c r="C42" s="53">
        <v>2017</v>
      </c>
      <c r="D42" s="73">
        <f t="shared" si="0"/>
        <v>1672.5</v>
      </c>
      <c r="E42" s="83">
        <v>1672.5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68" t="s">
        <v>5</v>
      </c>
      <c r="M42" s="69" t="s">
        <v>24</v>
      </c>
      <c r="N42" s="36"/>
      <c r="O42" s="25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</row>
    <row r="43" spans="1:70" s="28" customFormat="1" ht="12.75">
      <c r="A43" s="111" t="s">
        <v>70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3"/>
      <c r="N43" s="36"/>
      <c r="O43" s="25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</row>
    <row r="44" spans="1:70" s="31" customFormat="1" ht="52.5" customHeight="1">
      <c r="A44" s="23">
        <v>11</v>
      </c>
      <c r="B44" s="52" t="s">
        <v>19</v>
      </c>
      <c r="C44" s="4" t="s">
        <v>60</v>
      </c>
      <c r="D44" s="73">
        <f>SUM(E44:K44)</f>
        <v>41368.9</v>
      </c>
      <c r="E44" s="72">
        <v>6254</v>
      </c>
      <c r="F44" s="72">
        <v>6482.1</v>
      </c>
      <c r="G44" s="72">
        <v>5678.1</v>
      </c>
      <c r="H44" s="72">
        <v>6020.6</v>
      </c>
      <c r="I44" s="72">
        <v>5636.3</v>
      </c>
      <c r="J44" s="72">
        <v>5636.3</v>
      </c>
      <c r="K44" s="72">
        <v>5661.5</v>
      </c>
      <c r="L44" s="23" t="s">
        <v>5</v>
      </c>
      <c r="M44" s="50" t="s">
        <v>24</v>
      </c>
      <c r="N44" s="38"/>
      <c r="O44" s="29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</row>
    <row r="45" spans="1:70" s="31" customFormat="1" ht="68.25" customHeight="1">
      <c r="A45" s="23">
        <v>12</v>
      </c>
      <c r="B45" s="52" t="s">
        <v>20</v>
      </c>
      <c r="C45" s="4" t="s">
        <v>60</v>
      </c>
      <c r="D45" s="73">
        <f>SUM(E45:K45)</f>
        <v>208013.1</v>
      </c>
      <c r="E45" s="72">
        <v>28066.5</v>
      </c>
      <c r="F45" s="72">
        <v>31097.2</v>
      </c>
      <c r="G45" s="72">
        <v>30299.2</v>
      </c>
      <c r="H45" s="72">
        <v>29331.5</v>
      </c>
      <c r="I45" s="72">
        <v>29911.6</v>
      </c>
      <c r="J45" s="72">
        <v>30168.5</v>
      </c>
      <c r="K45" s="72">
        <v>29138.6</v>
      </c>
      <c r="L45" s="23" t="s">
        <v>5</v>
      </c>
      <c r="M45" s="50" t="s">
        <v>12</v>
      </c>
      <c r="N45" s="39"/>
      <c r="O45" s="29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</row>
    <row r="46" spans="1:70" s="28" customFormat="1" ht="106.5" customHeight="1" hidden="1">
      <c r="A46" s="126">
        <v>15</v>
      </c>
      <c r="B46" s="54" t="s">
        <v>57</v>
      </c>
      <c r="C46" s="21">
        <v>2019</v>
      </c>
      <c r="D46" s="55">
        <f t="shared" si="0"/>
        <v>0</v>
      </c>
      <c r="E46" s="51">
        <v>0</v>
      </c>
      <c r="F46" s="51">
        <v>0</v>
      </c>
      <c r="G46" s="56"/>
      <c r="H46" s="51">
        <v>0</v>
      </c>
      <c r="I46" s="51">
        <v>0</v>
      </c>
      <c r="J46" s="66"/>
      <c r="K46" s="66"/>
      <c r="L46" s="41" t="s">
        <v>5</v>
      </c>
      <c r="M46" s="57" t="s">
        <v>9</v>
      </c>
      <c r="N46" s="36"/>
      <c r="O46" s="25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</row>
    <row r="47" spans="1:70" s="28" customFormat="1" ht="79.5" customHeight="1" hidden="1">
      <c r="A47" s="127"/>
      <c r="B47" s="52" t="s">
        <v>22</v>
      </c>
      <c r="C47" s="4">
        <v>2020</v>
      </c>
      <c r="D47" s="49">
        <f t="shared" si="0"/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/>
      <c r="K47" s="51"/>
      <c r="L47" s="23" t="s">
        <v>5</v>
      </c>
      <c r="M47" s="50" t="s">
        <v>9</v>
      </c>
      <c r="N47" s="36"/>
      <c r="O47" s="25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</row>
    <row r="48" spans="1:70" s="31" customFormat="1" ht="26.25" customHeight="1">
      <c r="A48" s="23"/>
      <c r="B48" s="58"/>
      <c r="C48" s="10"/>
      <c r="D48" s="23" t="s">
        <v>27</v>
      </c>
      <c r="E48" s="23">
        <v>2017</v>
      </c>
      <c r="F48" s="23">
        <v>2018</v>
      </c>
      <c r="G48" s="23">
        <v>2019</v>
      </c>
      <c r="H48" s="23">
        <v>2020</v>
      </c>
      <c r="I48" s="23">
        <v>2021</v>
      </c>
      <c r="J48" s="23">
        <v>2022</v>
      </c>
      <c r="K48" s="23">
        <v>2023</v>
      </c>
      <c r="L48" s="10"/>
      <c r="M48" s="59"/>
      <c r="N48" s="38">
        <f>E48+F48+G48+H48+I48</f>
        <v>10095</v>
      </c>
      <c r="O48" s="29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</row>
    <row r="49" spans="1:70" s="28" customFormat="1" ht="43.5">
      <c r="A49" s="42">
        <v>13</v>
      </c>
      <c r="B49" s="60" t="s">
        <v>52</v>
      </c>
      <c r="C49" s="20"/>
      <c r="D49" s="75">
        <f>D50+D51</f>
        <v>368212.30000000005</v>
      </c>
      <c r="E49" s="74">
        <f aca="true" t="shared" si="1" ref="E49:K49">SUM(E19:E37)+SUM(E39:E47)</f>
        <v>61423.100000000006</v>
      </c>
      <c r="F49" s="74">
        <f t="shared" si="1"/>
        <v>56739.700000000004</v>
      </c>
      <c r="G49" s="74">
        <f>G19+G20+G21+G22+G24+G25+G30+G31+G32+G33+G34+G35+G36+G37+G39+G40+G42+G44+G45</f>
        <v>49366.4</v>
      </c>
      <c r="H49" s="74">
        <f t="shared" si="1"/>
        <v>48757.299999999996</v>
      </c>
      <c r="I49" s="74">
        <f t="shared" si="1"/>
        <v>50230.7</v>
      </c>
      <c r="J49" s="74">
        <f t="shared" si="1"/>
        <v>51198.700000000004</v>
      </c>
      <c r="K49" s="74">
        <f t="shared" si="1"/>
        <v>50496.4</v>
      </c>
      <c r="L49" s="20"/>
      <c r="M49" s="61"/>
      <c r="N49" s="35">
        <f>E49+F49+G49+H49+I49</f>
        <v>266517.2</v>
      </c>
      <c r="O49" s="25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</row>
    <row r="50" spans="1:70" ht="19.5" customHeight="1">
      <c r="A50" s="40"/>
      <c r="B50" s="58" t="s">
        <v>8</v>
      </c>
      <c r="C50" s="10"/>
      <c r="D50" s="73">
        <f>SUM(E50:K50)</f>
        <v>368119.20000000007</v>
      </c>
      <c r="E50" s="65">
        <f>E49</f>
        <v>61423.100000000006</v>
      </c>
      <c r="F50" s="73">
        <f>F49</f>
        <v>56739.700000000004</v>
      </c>
      <c r="G50" s="73">
        <f>G19+G20+G21+G22+G24+G27+G30+G31+G32+G33+G34+G35+G36+G37+G39+G40+G42+G44+G45</f>
        <v>49273.3</v>
      </c>
      <c r="H50" s="73">
        <f>H49</f>
        <v>48757.299999999996</v>
      </c>
      <c r="I50" s="73">
        <f>I49</f>
        <v>50230.7</v>
      </c>
      <c r="J50" s="73">
        <f>J49</f>
        <v>51198.700000000004</v>
      </c>
      <c r="K50" s="73">
        <f>K49</f>
        <v>50496.4</v>
      </c>
      <c r="L50" s="10"/>
      <c r="M50" s="59"/>
      <c r="N50" s="35"/>
      <c r="O50" s="5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</row>
    <row r="51" spans="1:70" ht="19.5" customHeight="1">
      <c r="A51" s="40"/>
      <c r="B51" s="58" t="s">
        <v>84</v>
      </c>
      <c r="C51" s="10"/>
      <c r="D51" s="73">
        <f>SUM(E51:K51)</f>
        <v>93.1</v>
      </c>
      <c r="E51" s="65"/>
      <c r="F51" s="73"/>
      <c r="G51" s="73">
        <f>G26</f>
        <v>93.1</v>
      </c>
      <c r="H51" s="73"/>
      <c r="I51" s="73"/>
      <c r="J51" s="73"/>
      <c r="K51" s="73"/>
      <c r="L51" s="10"/>
      <c r="M51" s="59"/>
      <c r="N51" s="35"/>
      <c r="O51" s="5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</row>
    <row r="52" spans="1:70" ht="29.25" customHeight="1">
      <c r="A52" s="12">
        <v>14</v>
      </c>
      <c r="B52" s="58" t="s">
        <v>4</v>
      </c>
      <c r="C52" s="12"/>
      <c r="D52" s="89" t="s">
        <v>1</v>
      </c>
      <c r="E52" s="90" t="s">
        <v>1</v>
      </c>
      <c r="F52" s="89" t="s">
        <v>1</v>
      </c>
      <c r="G52" s="89" t="s">
        <v>1</v>
      </c>
      <c r="H52" s="89" t="s">
        <v>1</v>
      </c>
      <c r="I52" s="89" t="s">
        <v>1</v>
      </c>
      <c r="J52" s="89"/>
      <c r="K52" s="89"/>
      <c r="L52" s="62"/>
      <c r="M52" s="63"/>
      <c r="N52" s="35"/>
      <c r="O52" s="5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</row>
    <row r="53" spans="1:70" ht="59.25" customHeight="1">
      <c r="A53" s="128" t="s">
        <v>42</v>
      </c>
      <c r="B53" s="4" t="s">
        <v>16</v>
      </c>
      <c r="C53" s="4"/>
      <c r="D53" s="73">
        <f>E53+F53+G53+H53+I53+J53+K53</f>
        <v>279477</v>
      </c>
      <c r="E53" s="65">
        <f>E37+E40+E42+E44+E45+E20+E32+E31</f>
        <v>45923.7</v>
      </c>
      <c r="F53" s="73">
        <f aca="true" t="shared" si="2" ref="F53:K53">F37+F40+F42+F44+F45+F20</f>
        <v>46358.8</v>
      </c>
      <c r="G53" s="73">
        <f>G37+G40+G42+G44+G45+G20</f>
        <v>37622.700000000004</v>
      </c>
      <c r="H53" s="73">
        <f t="shared" si="2"/>
        <v>36988.5</v>
      </c>
      <c r="I53" s="73">
        <f t="shared" si="2"/>
        <v>37458.200000000004</v>
      </c>
      <c r="J53" s="73">
        <f t="shared" si="2"/>
        <v>38064.9</v>
      </c>
      <c r="K53" s="73">
        <f t="shared" si="2"/>
        <v>37060.2</v>
      </c>
      <c r="L53" s="82" t="s">
        <v>80</v>
      </c>
      <c r="M53" s="64"/>
      <c r="N53" s="35">
        <f>E53+F53+G53+H53+I53</f>
        <v>204351.90000000002</v>
      </c>
      <c r="O53" s="6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</row>
    <row r="54" spans="1:70" ht="30" customHeight="1">
      <c r="A54" s="129"/>
      <c r="B54" s="4" t="s">
        <v>6</v>
      </c>
      <c r="C54" s="4"/>
      <c r="D54" s="65">
        <f>SUM(E54:K54)</f>
        <v>263794</v>
      </c>
      <c r="E54" s="65">
        <f>E42+E44+E45+E20+E31</f>
        <v>37367.799999999996</v>
      </c>
      <c r="F54" s="73">
        <f aca="true" t="shared" si="3" ref="F54:K54">F42+F44+F45+F20</f>
        <v>39516.8</v>
      </c>
      <c r="G54" s="73">
        <f t="shared" si="3"/>
        <v>37613.600000000006</v>
      </c>
      <c r="H54" s="73">
        <f t="shared" si="3"/>
        <v>36919.5</v>
      </c>
      <c r="I54" s="73">
        <f t="shared" si="3"/>
        <v>37389.200000000004</v>
      </c>
      <c r="J54" s="73">
        <f t="shared" si="3"/>
        <v>37995.9</v>
      </c>
      <c r="K54" s="73">
        <f t="shared" si="3"/>
        <v>36991.2</v>
      </c>
      <c r="L54" s="82" t="s">
        <v>80</v>
      </c>
      <c r="M54" s="63"/>
      <c r="N54" s="35">
        <f>E54+F54+G54+H54+I54</f>
        <v>188806.90000000002</v>
      </c>
      <c r="O54" s="6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</row>
    <row r="55" spans="1:70" ht="30.75" customHeight="1">
      <c r="A55" s="46" t="s">
        <v>43</v>
      </c>
      <c r="B55" s="4" t="s">
        <v>26</v>
      </c>
      <c r="C55" s="4"/>
      <c r="D55" s="73">
        <f>E55+F55+G55+H55+I55+J55+K55</f>
        <v>88592.1</v>
      </c>
      <c r="E55" s="65">
        <f aca="true" t="shared" si="4" ref="E55:K55">E19+E21+E22+E24+E30+E35+E36+E39</f>
        <v>15499.400000000001</v>
      </c>
      <c r="F55" s="65">
        <f t="shared" si="4"/>
        <v>10380.900000000001</v>
      </c>
      <c r="G55" s="65">
        <f>G19+G21+G22+G24+G30+G35+G36+G39+G34+G33</f>
        <v>11600.5</v>
      </c>
      <c r="H55" s="65">
        <f t="shared" si="4"/>
        <v>11768.8</v>
      </c>
      <c r="I55" s="65">
        <f t="shared" si="4"/>
        <v>12772.5</v>
      </c>
      <c r="J55" s="65">
        <f t="shared" si="4"/>
        <v>13133.8</v>
      </c>
      <c r="K55" s="65">
        <f t="shared" si="4"/>
        <v>13436.2</v>
      </c>
      <c r="L55" s="82" t="s">
        <v>80</v>
      </c>
      <c r="M55" s="63"/>
      <c r="N55" s="35">
        <f>E55+F55+G55+H55+I55</f>
        <v>62022.100000000006</v>
      </c>
      <c r="O55" s="6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</row>
    <row r="56" spans="1:70" ht="15.75">
      <c r="A56" s="125" t="s">
        <v>79</v>
      </c>
      <c r="B56" s="91" t="s">
        <v>83</v>
      </c>
      <c r="C56" s="4"/>
      <c r="D56" s="73">
        <f>G56</f>
        <v>143.2</v>
      </c>
      <c r="E56" s="73"/>
      <c r="F56" s="73"/>
      <c r="G56" s="73">
        <f>SUM(G57:G58)</f>
        <v>143.2</v>
      </c>
      <c r="H56" s="73"/>
      <c r="I56" s="73"/>
      <c r="J56" s="73"/>
      <c r="K56" s="73"/>
      <c r="L56" s="62"/>
      <c r="M56" s="63"/>
      <c r="N56" s="35"/>
      <c r="O56" s="6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</row>
    <row r="57" spans="1:70" ht="38.25">
      <c r="A57" s="125"/>
      <c r="B57" s="92"/>
      <c r="C57" s="4"/>
      <c r="D57" s="73">
        <f>G57</f>
        <v>50.1</v>
      </c>
      <c r="E57" s="73"/>
      <c r="F57" s="73"/>
      <c r="G57" s="73">
        <f>G27</f>
        <v>50.1</v>
      </c>
      <c r="H57" s="73"/>
      <c r="I57" s="73"/>
      <c r="J57" s="73"/>
      <c r="K57" s="73"/>
      <c r="L57" s="82" t="s">
        <v>80</v>
      </c>
      <c r="M57" s="63"/>
      <c r="N57" s="35"/>
      <c r="O57" s="6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</row>
    <row r="58" spans="1:70" ht="38.25">
      <c r="A58" s="125"/>
      <c r="B58" s="92"/>
      <c r="C58" s="4"/>
      <c r="D58" s="73">
        <f>G58</f>
        <v>93.1</v>
      </c>
      <c r="E58" s="73"/>
      <c r="F58" s="73"/>
      <c r="G58" s="73">
        <f>G26</f>
        <v>93.1</v>
      </c>
      <c r="H58" s="73"/>
      <c r="I58" s="73"/>
      <c r="J58" s="73"/>
      <c r="K58" s="73"/>
      <c r="L58" s="82" t="s">
        <v>81</v>
      </c>
      <c r="M58" s="63"/>
      <c r="N58" s="35"/>
      <c r="O58" s="6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</row>
    <row r="59" spans="1:70" ht="15.75">
      <c r="A59" s="125"/>
      <c r="B59" s="21" t="s">
        <v>82</v>
      </c>
      <c r="C59" s="4"/>
      <c r="D59" s="49">
        <f>D56</f>
        <v>143.2</v>
      </c>
      <c r="E59" s="73"/>
      <c r="F59" s="73"/>
      <c r="G59" s="73">
        <f>G56</f>
        <v>143.2</v>
      </c>
      <c r="H59" s="73"/>
      <c r="I59" s="73"/>
      <c r="J59" s="73"/>
      <c r="K59" s="73"/>
      <c r="L59" s="62"/>
      <c r="M59" s="63"/>
      <c r="N59" s="35"/>
      <c r="O59" s="6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</row>
    <row r="60" spans="1:70" ht="30.75" customHeight="1">
      <c r="A60" s="76"/>
      <c r="B60" s="77"/>
      <c r="C60" s="77"/>
      <c r="D60" s="78"/>
      <c r="E60" s="79"/>
      <c r="F60" s="79"/>
      <c r="G60" s="79"/>
      <c r="H60" s="79"/>
      <c r="I60" s="79"/>
      <c r="J60" s="79"/>
      <c r="K60" s="79"/>
      <c r="L60" s="80"/>
      <c r="M60" s="81"/>
      <c r="N60" s="35"/>
      <c r="O60" s="6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</row>
    <row r="61" spans="1:70" ht="12.75">
      <c r="A61" s="36"/>
      <c r="B61" s="43"/>
      <c r="C61" s="44"/>
      <c r="D61" s="35">
        <f aca="true" t="shared" si="5" ref="D61:I61">D53+D55</f>
        <v>368069.1</v>
      </c>
      <c r="E61" s="35">
        <f t="shared" si="5"/>
        <v>61423.1</v>
      </c>
      <c r="F61" s="35">
        <f t="shared" si="5"/>
        <v>56739.700000000004</v>
      </c>
      <c r="G61" s="35">
        <f t="shared" si="5"/>
        <v>49223.200000000004</v>
      </c>
      <c r="H61" s="35">
        <f t="shared" si="5"/>
        <v>48757.3</v>
      </c>
      <c r="I61" s="35">
        <f t="shared" si="5"/>
        <v>50230.700000000004</v>
      </c>
      <c r="J61" s="35"/>
      <c r="K61" s="35"/>
      <c r="L61" s="36"/>
      <c r="M61" s="36"/>
      <c r="N61" s="36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</row>
    <row r="62" spans="1:70" ht="12.75">
      <c r="A62" s="36"/>
      <c r="B62" s="43"/>
      <c r="C62" s="44"/>
      <c r="D62" s="35"/>
      <c r="E62" s="36"/>
      <c r="F62" s="36"/>
      <c r="G62" s="36"/>
      <c r="H62" s="36"/>
      <c r="I62" s="35"/>
      <c r="J62" s="35"/>
      <c r="K62" s="35"/>
      <c r="L62" s="36"/>
      <c r="M62" s="36" t="s">
        <v>1</v>
      </c>
      <c r="N62" s="36" t="s">
        <v>3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</row>
    <row r="63" spans="2:70" ht="12.75">
      <c r="B63" s="1"/>
      <c r="D63" s="11"/>
      <c r="G63" s="11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</row>
    <row r="64" spans="2:70" ht="12.75">
      <c r="B64" s="1"/>
      <c r="C64" s="14"/>
      <c r="D64" s="15"/>
      <c r="E64" s="16"/>
      <c r="F64" s="16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</row>
    <row r="65" spans="2:70" ht="12.75">
      <c r="B65" s="1"/>
      <c r="C65" s="14"/>
      <c r="D65" s="15"/>
      <c r="E65" s="15"/>
      <c r="F65" s="16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</row>
    <row r="66" spans="2:70" ht="15.75">
      <c r="B66" s="1"/>
      <c r="C66" s="17"/>
      <c r="D66" s="17"/>
      <c r="E66" s="18"/>
      <c r="F66" s="15"/>
      <c r="G66" s="11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</row>
    <row r="67" spans="2:70" ht="15.75">
      <c r="B67" s="1"/>
      <c r="C67" s="17"/>
      <c r="D67" s="17"/>
      <c r="E67" s="18"/>
      <c r="F67" s="16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</row>
    <row r="68" spans="3:70" ht="15.75">
      <c r="C68" s="17"/>
      <c r="D68" s="17"/>
      <c r="E68" s="18"/>
      <c r="F68" s="22"/>
      <c r="G68" s="11"/>
      <c r="H68" s="11"/>
      <c r="I68" s="11"/>
      <c r="J68" s="11"/>
      <c r="K68" s="11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</row>
    <row r="69" spans="3:70" ht="15.75">
      <c r="C69" s="19"/>
      <c r="D69" s="19"/>
      <c r="E69" s="19"/>
      <c r="F69" s="16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</row>
    <row r="70" spans="3:70" ht="12.75">
      <c r="C70" s="14"/>
      <c r="D70" s="16"/>
      <c r="E70" s="16"/>
      <c r="F70" s="16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</row>
    <row r="71" spans="4:70" ht="12.75">
      <c r="D71" s="11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</row>
    <row r="72" spans="16:70" ht="12.75"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</row>
    <row r="73" spans="16:70" ht="12.75"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</row>
    <row r="74" spans="16:70" ht="12.75"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</row>
    <row r="75" spans="16:70" ht="12.75"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</row>
    <row r="76" spans="16:70" ht="12.75"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</row>
    <row r="77" spans="16:70" ht="12.75"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</row>
    <row r="78" spans="16:70" ht="12.75"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</row>
    <row r="79" spans="16:70" ht="12.75"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</row>
    <row r="80" spans="16:70" ht="12.75"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</row>
    <row r="81" spans="16:70" ht="12.75"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</row>
    <row r="82" spans="16:70" ht="12.75"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</row>
    <row r="83" spans="16:70" ht="12.75"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</row>
    <row r="84" spans="16:70" ht="12.75"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</row>
    <row r="85" spans="16:70" ht="12.75"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</row>
    <row r="86" spans="16:70" ht="12.75"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</row>
    <row r="87" spans="16:70" ht="12.75"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</row>
    <row r="88" spans="16:70" ht="12.75"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</row>
    <row r="89" spans="16:70" ht="12.75"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</row>
    <row r="90" spans="16:70" ht="12.75"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</row>
    <row r="91" spans="16:70" ht="12.75"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</row>
    <row r="92" spans="16:70" ht="12.75"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</row>
    <row r="93" spans="16:70" ht="12.75"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</row>
    <row r="94" spans="16:70" ht="12.75"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</row>
    <row r="95" spans="16:70" ht="12.75"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</row>
    <row r="96" spans="16:70" ht="12.75"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</row>
    <row r="97" spans="16:70" ht="12.75"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</row>
    <row r="98" spans="16:70" ht="12.75"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</row>
    <row r="99" spans="16:70" ht="12.75"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</row>
    <row r="100" spans="16:70" ht="12.75"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</row>
    <row r="101" spans="16:70" ht="12.75"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</row>
    <row r="102" spans="16:70" ht="12.75"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</row>
    <row r="103" spans="16:70" ht="12.75"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</row>
    <row r="104" spans="16:70" ht="12.75"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</row>
    <row r="105" spans="16:70" ht="12.75"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</row>
    <row r="106" spans="16:70" ht="12.75"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</row>
    <row r="107" spans="16:70" ht="12.75"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</row>
    <row r="108" spans="16:70" ht="12.75"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</row>
    <row r="109" spans="16:70" ht="12.75"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</row>
    <row r="110" spans="16:70" ht="12.75"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</row>
    <row r="111" spans="16:70" ht="12.75"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</row>
    <row r="112" spans="16:70" ht="12.75"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</row>
    <row r="113" spans="16:70" ht="12.75"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</row>
    <row r="114" spans="16:70" ht="12.75"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</row>
    <row r="115" spans="16:70" ht="12.75"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</row>
    <row r="116" spans="16:70" ht="12.75"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</row>
    <row r="117" spans="16:70" ht="12.75"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</row>
    <row r="118" spans="16:70" ht="12.75"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</row>
    <row r="119" spans="16:70" ht="12.75"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</row>
    <row r="120" spans="16:70" ht="12.75"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</row>
    <row r="121" spans="16:70" ht="12.75"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</row>
    <row r="122" spans="16:70" ht="12.75"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</row>
    <row r="123" spans="16:70" ht="12.75"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</row>
    <row r="124" spans="16:70" ht="12.75"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</row>
    <row r="125" spans="16:70" ht="12.75"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</row>
    <row r="126" spans="16:70" ht="12.75"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</row>
    <row r="127" spans="16:70" ht="12.75"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</row>
    <row r="128" spans="16:70" ht="12.75"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</row>
    <row r="129" spans="16:70" ht="12.75"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</row>
    <row r="130" spans="16:70" ht="12.75"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</row>
    <row r="131" spans="16:70" ht="12.75"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</row>
    <row r="132" spans="16:70" ht="12.75"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</row>
    <row r="133" spans="16:70" ht="12.75"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</row>
  </sheetData>
  <sheetProtection/>
  <mergeCells count="27">
    <mergeCell ref="C25:C27"/>
    <mergeCell ref="A56:A59"/>
    <mergeCell ref="A46:A47"/>
    <mergeCell ref="A53:A54"/>
    <mergeCell ref="B20:B21"/>
    <mergeCell ref="B38:M38"/>
    <mergeCell ref="A20:A21"/>
    <mergeCell ref="B30:B31"/>
    <mergeCell ref="B29:M29"/>
    <mergeCell ref="A30:A31"/>
    <mergeCell ref="L14:L15"/>
    <mergeCell ref="M14:M15"/>
    <mergeCell ref="A12:M12"/>
    <mergeCell ref="A14:A15"/>
    <mergeCell ref="B14:B15"/>
    <mergeCell ref="C14:C15"/>
    <mergeCell ref="D14:K14"/>
    <mergeCell ref="B56:B58"/>
    <mergeCell ref="M25:M27"/>
    <mergeCell ref="A17:M17"/>
    <mergeCell ref="A18:M18"/>
    <mergeCell ref="A23:M23"/>
    <mergeCell ref="A28:M28"/>
    <mergeCell ref="A25:A27"/>
    <mergeCell ref="B25:B27"/>
    <mergeCell ref="A43:M43"/>
    <mergeCell ref="A41:M41"/>
  </mergeCells>
  <printOptions/>
  <pageMargins left="0.2362204724409449" right="0.2362204724409449" top="0.5905511811023623" bottom="0.15748031496062992" header="0.31496062992125984" footer="0.31496062992125984"/>
  <pageSetup horizontalDpi="600" verticalDpi="600" orientation="landscape" paperSize="9" scale="68" r:id="rId1"/>
  <rowBreaks count="2" manualBreakCount="2">
    <brk id="27" max="12" man="1"/>
    <brk id="40" max="12" man="1"/>
  </rowBreaks>
  <colBreaks count="1" manualBreakCount="1">
    <brk id="13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ROMP22</cp:lastModifiedBy>
  <cp:lastPrinted>2020-01-21T12:16:06Z</cp:lastPrinted>
  <dcterms:created xsi:type="dcterms:W3CDTF">1996-10-08T23:32:33Z</dcterms:created>
  <dcterms:modified xsi:type="dcterms:W3CDTF">2020-01-29T11:22:58Z</dcterms:modified>
  <cp:category/>
  <cp:version/>
  <cp:contentType/>
  <cp:contentStatus/>
</cp:coreProperties>
</file>