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Муниципальным образованиям" sheetId="1" r:id="rId1"/>
  </sheets>
  <definedNames>
    <definedName name="_xlnm.Print_Titles" localSheetId="0">'Муниципальным образованиям'!$7:$10</definedName>
    <definedName name="_xlnm.Print_Area" localSheetId="0">'Муниципальным образованиям'!$A$3:$Z$66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38" authorId="0">
      <text>
        <r>
          <rPr>
            <b/>
            <sz val="8"/>
            <color indexed="8"/>
            <rFont val="Tahoma"/>
            <family val="2"/>
          </rPr>
          <t xml:space="preserve">АРХИТЕКТУРА:
</t>
        </r>
      </text>
    </comment>
  </commentList>
</comments>
</file>

<file path=xl/sharedStrings.xml><?xml version="1.0" encoding="utf-8"?>
<sst xmlns="http://schemas.openxmlformats.org/spreadsheetml/2006/main" count="194" uniqueCount="139">
  <si>
    <t xml:space="preserve"> </t>
  </si>
  <si>
    <t xml:space="preserve">  </t>
  </si>
  <si>
    <t>Предприятие</t>
  </si>
  <si>
    <t>Мероприятие на объекте</t>
  </si>
  <si>
    <t>Эффективность мероприятия</t>
  </si>
  <si>
    <t>Финансирование,  источники финансирования (тыс.руб)</t>
  </si>
  <si>
    <t xml:space="preserve">Финансирование по годам </t>
  </si>
  <si>
    <t>№   п.</t>
  </si>
  <si>
    <t>Наименование учреждения  (главного распорядителя средств бюджета)</t>
  </si>
  <si>
    <t>Ответственный исполнитель</t>
  </si>
  <si>
    <t>Мероприятие</t>
  </si>
  <si>
    <t>Объект (адрес)</t>
  </si>
  <si>
    <t>Название ресурса</t>
  </si>
  <si>
    <t>ед. изм.</t>
  </si>
  <si>
    <t>Стои-   мость ед. ресурса руб./ед.</t>
  </si>
  <si>
    <t>Годовое потребление до</t>
  </si>
  <si>
    <t>Год. потреб-ление после</t>
  </si>
  <si>
    <t>Срок окупае-мости затрат (год)</t>
  </si>
  <si>
    <t>Итого:</t>
  </si>
  <si>
    <t>средства бюджета городского округа</t>
  </si>
  <si>
    <t>другие источники финансирования</t>
  </si>
  <si>
    <t>1. Беззатратные мероприятия организационного, технического и информационного характера:</t>
  </si>
  <si>
    <t>1.1</t>
  </si>
  <si>
    <t>ГРБС (ответственные лица)</t>
  </si>
  <si>
    <t>Осуществление систематического контроля за использованием  горюче-смазочных материалов  в транспортном хозяйствев</t>
  </si>
  <si>
    <t>1.2</t>
  </si>
  <si>
    <t>Ежедневная проверка тормозной и топливной системы, системы охлаждения  в транспортном хозяйстве</t>
  </si>
  <si>
    <t>1.3</t>
  </si>
  <si>
    <t xml:space="preserve">Планирование всех выездов транспорта с учетом совмещения поездок нескольких работников  </t>
  </si>
  <si>
    <t>1.4</t>
  </si>
  <si>
    <t>Осуществление премирования водителей за экономию ГСМ в транспортном хозяйстве</t>
  </si>
  <si>
    <t>1.5</t>
  </si>
  <si>
    <t xml:space="preserve"> Инструктаж персонала по простейшим методам энергосбережения и повышения энергетической эффективности</t>
  </si>
  <si>
    <t>1.6</t>
  </si>
  <si>
    <t>Информационное обеспечение персонала и ответстенных за эксплуатацию хозяйства</t>
  </si>
  <si>
    <t>1.7</t>
  </si>
  <si>
    <t>Установка средств наглядной агитации</t>
  </si>
  <si>
    <t>1.8</t>
  </si>
  <si>
    <t>Утверждение форм и порядка морального и материального стимулирования персонала</t>
  </si>
  <si>
    <t>1.9</t>
  </si>
  <si>
    <t>2. Технические мероприятия в бюджетных учреждениях</t>
  </si>
  <si>
    <t>2.1</t>
  </si>
  <si>
    <t>тепловая энергия</t>
  </si>
  <si>
    <t>Гкал</t>
  </si>
  <si>
    <t>2.4</t>
  </si>
  <si>
    <t>квт/ч</t>
  </si>
  <si>
    <t>2.6</t>
  </si>
  <si>
    <t>вода</t>
  </si>
  <si>
    <t>Тепловая энергия</t>
  </si>
  <si>
    <t>в том числе за счет субсидий</t>
  </si>
  <si>
    <t xml:space="preserve">                               </t>
  </si>
  <si>
    <t>Администрация городского округа Октябрьск Самарской области</t>
  </si>
  <si>
    <t xml:space="preserve">МКУ г.о.Октябрьск "Управление по вопросам ЖКХ, энергетики и функционирования ЕДДС" </t>
  </si>
  <si>
    <t>ул.Ленина,94</t>
  </si>
  <si>
    <t>ИТОГО по  Администрации</t>
  </si>
  <si>
    <t>МКУ "Комитет по архитектуре, строительству и транспорту Администрации г.о.Октябрьск"</t>
  </si>
  <si>
    <t>МБУ "Служба благоустройства, озеленения, содержания дорог и транспортного обслуживания"</t>
  </si>
  <si>
    <t xml:space="preserve">   Установка утепленных дверей (ГБОУ ООШ №2 (ДОУ №2) (снижение теплопотерь)</t>
  </si>
  <si>
    <t>ул.Кирова,2</t>
  </si>
  <si>
    <t>ул.Гая,34</t>
  </si>
  <si>
    <t>ИТОГО по Комитету</t>
  </si>
  <si>
    <t>3. Мероприятия в жилищно-коммунальном  хозяйстве</t>
  </si>
  <si>
    <t>3.1</t>
  </si>
  <si>
    <t>МУП "Жилищное управление"</t>
  </si>
  <si>
    <t>Установка регулятора давления Ду=100мм, сталь, Рдо регулятора = 5кгс/см2, Рпосле регулятора =2 кгс/см2</t>
  </si>
  <si>
    <t xml:space="preserve">ул.Кирова, 55 (на пер. Волжский) </t>
  </si>
  <si>
    <t>Электро-энергия</t>
  </si>
  <si>
    <t>3.2</t>
  </si>
  <si>
    <t>Установка регулятора давления  (на водопровод на модульную котельную) Ду=100мм, сталь, Рдо регулятора = 8кгс/см2, Рпосле регулятора =2 кгс/см2</t>
  </si>
  <si>
    <t xml:space="preserve">ул. Аносова </t>
  </si>
  <si>
    <t>3.3</t>
  </si>
  <si>
    <r>
      <t>Установка регулятора давления ул. Разина (у центрального колодца в сторону ул. Разина) Ду=150мм, сталь, Р</t>
    </r>
    <r>
      <rPr>
        <vertAlign val="subscript"/>
        <sz val="11"/>
        <color indexed="8"/>
        <rFont val="Arial Narrow"/>
        <family val="2"/>
      </rPr>
      <t>до</t>
    </r>
    <r>
      <rPr>
        <sz val="11"/>
        <color indexed="8"/>
        <rFont val="Arial Narrow"/>
        <family val="2"/>
      </rPr>
      <t xml:space="preserve"> </t>
    </r>
    <r>
      <rPr>
        <vertAlign val="subscript"/>
        <sz val="11"/>
        <color indexed="8"/>
        <rFont val="Arial Narrow"/>
        <family val="2"/>
      </rPr>
      <t>регулятора</t>
    </r>
    <r>
      <rPr>
        <sz val="11"/>
        <color indexed="8"/>
        <rFont val="Arial Narrow"/>
        <family val="2"/>
      </rPr>
      <t xml:space="preserve"> = 7кгс/см2, Р</t>
    </r>
    <r>
      <rPr>
        <vertAlign val="subscript"/>
        <sz val="11"/>
        <color indexed="8"/>
        <rFont val="Arial Narrow"/>
        <family val="2"/>
      </rPr>
      <t>после</t>
    </r>
    <r>
      <rPr>
        <sz val="11"/>
        <color indexed="8"/>
        <rFont val="Arial Narrow"/>
        <family val="2"/>
      </rPr>
      <t xml:space="preserve"> </t>
    </r>
    <r>
      <rPr>
        <vertAlign val="subscript"/>
        <sz val="11"/>
        <color indexed="8"/>
        <rFont val="Arial Narrow"/>
        <family val="2"/>
      </rPr>
      <t>регулятора</t>
    </r>
    <r>
      <rPr>
        <sz val="11"/>
        <color indexed="8"/>
        <rFont val="Arial Narrow"/>
        <family val="2"/>
      </rPr>
      <t xml:space="preserve"> =2 кгс/см2</t>
    </r>
  </si>
  <si>
    <t>ул.Разина</t>
  </si>
  <si>
    <t>3.4</t>
  </si>
  <si>
    <t>3.5</t>
  </si>
  <si>
    <r>
      <t>Установка регулятора давления ул. Зеленовская, 71 (в сторону «Правой Волги») Ду=100мм, чугун, Р</t>
    </r>
    <r>
      <rPr>
        <vertAlign val="subscript"/>
        <sz val="11"/>
        <color indexed="8"/>
        <rFont val="Arial Narrow"/>
        <family val="2"/>
      </rPr>
      <t>до</t>
    </r>
    <r>
      <rPr>
        <sz val="11"/>
        <color indexed="8"/>
        <rFont val="Arial Narrow"/>
        <family val="2"/>
      </rPr>
      <t xml:space="preserve"> </t>
    </r>
    <r>
      <rPr>
        <vertAlign val="subscript"/>
        <sz val="11"/>
        <color indexed="8"/>
        <rFont val="Arial Narrow"/>
        <family val="2"/>
      </rPr>
      <t>регулятора</t>
    </r>
    <r>
      <rPr>
        <sz val="11"/>
        <color indexed="8"/>
        <rFont val="Arial Narrow"/>
        <family val="2"/>
      </rPr>
      <t xml:space="preserve"> = 4кгс/см2, Р</t>
    </r>
    <r>
      <rPr>
        <vertAlign val="subscript"/>
        <sz val="11"/>
        <color indexed="8"/>
        <rFont val="Arial Narrow"/>
        <family val="2"/>
      </rPr>
      <t>после регулятора</t>
    </r>
    <r>
      <rPr>
        <sz val="11"/>
        <color indexed="8"/>
        <rFont val="Arial Narrow"/>
        <family val="2"/>
      </rPr>
      <t xml:space="preserve"> =2 кгс/см2</t>
    </r>
  </si>
  <si>
    <t>ул. Зеленовская, 71 (в сторону «Правой Волги»)</t>
  </si>
  <si>
    <t>3.6</t>
  </si>
  <si>
    <t>3.7</t>
  </si>
  <si>
    <t>Замена ламп накаливания освещения бытовых помещений на энергосберегающие лампы</t>
  </si>
  <si>
    <t>Объекты ВКХ</t>
  </si>
  <si>
    <t>3.8</t>
  </si>
  <si>
    <t>Замена электрообогревательного оборудования на электрокотлы «ГАЛАН» на насосных станциях.</t>
  </si>
  <si>
    <t>насосные станции</t>
  </si>
  <si>
    <t>3.9</t>
  </si>
  <si>
    <t>Приобретение счетчика расходомера РТ -5-Т (д=150) 4шт. с комплектом монтажных частей, технологической вставкой, задвижкой, монтажно-наладочные работы по установке счетчика.</t>
  </si>
  <si>
    <t>насосная ст. 1</t>
  </si>
  <si>
    <t>тыс.м3</t>
  </si>
  <si>
    <t>3.10</t>
  </si>
  <si>
    <t xml:space="preserve">Приобретение счетчика расходомера РТ -5-Т (д=150) с комплектом монтажных частей, технологической вставкой, задвижкой, монтажно-наладочные работы по установке счетчика. </t>
  </si>
  <si>
    <t>насосная ст. 2</t>
  </si>
  <si>
    <t>3.11</t>
  </si>
  <si>
    <t xml:space="preserve">Приобретение счетчика расходомера РТ -5-Т (д=400) 2шт. с комплектом монтажных частей, технологической вставкой, задвижкой, монтажно-наладочные работы по установке счетчика. </t>
  </si>
  <si>
    <t>насосная ст. 3</t>
  </si>
  <si>
    <t>3.12</t>
  </si>
  <si>
    <t>3.13</t>
  </si>
  <si>
    <t>Приобретение счетчика расходомера РТ -5-Т (д=100) 2шт. с комплектом монтажных частей, технологической вставкой, задвижкой, монтажно-наладочные работы по установке счетчика.</t>
  </si>
  <si>
    <t>насосная ст. 5</t>
  </si>
  <si>
    <t>3.14</t>
  </si>
  <si>
    <t xml:space="preserve">Приобретение счетчика расходомера РТ -5-Т (д=100) с комплектом монтажных частей, технологической вставкой, задвижкой, монтажно-наладочные работы по установке счетчика. </t>
  </si>
  <si>
    <t>Скважина «Ясная Поляна»</t>
  </si>
  <si>
    <t>3.15</t>
  </si>
  <si>
    <t>Скважина «Красный Октябрьск»</t>
  </si>
  <si>
    <t xml:space="preserve">Обучение электротехнического персонала на группу допуска по электробезопасности. </t>
  </si>
  <si>
    <t>ИТОГО по  ЖКХ</t>
  </si>
  <si>
    <t>в том числе за счет собственных средств</t>
  </si>
  <si>
    <t>4.1</t>
  </si>
  <si>
    <t xml:space="preserve">ВСЕГО по ПРОГРАММЕ </t>
  </si>
  <si>
    <t xml:space="preserve">в том числе за счет средств бюджета городского округа </t>
  </si>
  <si>
    <t>5.1</t>
  </si>
  <si>
    <t xml:space="preserve">Администрация городского округа Октябрьск </t>
  </si>
  <si>
    <t xml:space="preserve">  МКУ г.о. Октябрьск "Комитет по архитектуре, строительству и транспорту Администрации г.о.Октябрьск</t>
  </si>
  <si>
    <t>Установка приборов учета холодного водоснабжения в общеобразователь-ных учреждениях (ГБОУ ООШ №5, ГБОУ СОШ №8, ДОУ №2, ДОУ №13, ГБОУ СОШ №9)</t>
  </si>
  <si>
    <t>Строительно-монтажные работы по установке приборов учета в бюджетных учреждениях (оплата неустойки по суду)</t>
  </si>
  <si>
    <t>ул.Станиславско-го,11; ул.Гая,39; ул.Кирова,12; ул.Степана Разина, 133а;пер.Железнодо-рожный, 11а</t>
  </si>
  <si>
    <t>другие источники финансир ования</t>
  </si>
  <si>
    <t>ул.Ленина,54</t>
  </si>
  <si>
    <t>Перечень мероприятий  подпрограммы 1 " Энергосбережение и повышение энергетической  энергетической эффективности в бюджетной сфере и жилищно-коммунальном хозяйстве на 2017-2021 годы"</t>
  </si>
  <si>
    <t>Разрботка проектной документации узла учета тепловой энергии  (Администрация г.о.Октябрьск)</t>
  </si>
  <si>
    <t>Монтаж и установка прибора учета тепловой энергии (поставка оборудования, монтаж теплоузла и пусконаладочные работы в здании Администрации г.о.Октябрьск)</t>
  </si>
  <si>
    <t>Установка приборов учета тепловой энергии с устройством теплового узла (снижение расходов теплоэнергии) ГБОУ СОШ №8</t>
  </si>
  <si>
    <t>ул.Гая,39</t>
  </si>
  <si>
    <t>Цель: Повышение энергосбережения и энергетической эффективности в городском округе Октябрьск Самарской области</t>
  </si>
  <si>
    <t>Ремонт системы отопления в СП ГБОУ СОШ №8 ДОУ №8 (приобретение материалов)</t>
  </si>
  <si>
    <t>Оформление и согласование технической документации (рабочий проект) на узел учета тепловой энергии, на объекте ГБОУ СОШ №8 по адресу: Самарская область, г.Октябрьск, ул.Гая,39</t>
  </si>
  <si>
    <t>Предоставление муниципальной гарантии на выполнение мероприятий по обеспечению бесперебойного снабжения коммунальными услугами населения</t>
  </si>
  <si>
    <t>ИТОГО по Администрации</t>
  </si>
  <si>
    <t>Предоставление субсидии на выполнение мероприятий по обеспечению бесперебойного снабжения коммунальными услугами населения</t>
  </si>
  <si>
    <r>
      <t xml:space="preserve">Оптимизация работы орг.техники:   </t>
    </r>
    <r>
      <rPr>
        <sz val="1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- отключение компьютеров и орг.техники на период долгого отсутствия во время рабочего дня и во время обеденного перерыва, либо переключать в спящий режим;                                                                                                                                                                                                                                                                               - включать спящий режим от таймера в настройках системы;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выключать оборудование из сети для исключения работы оборудования в режиме stand-by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</si>
  <si>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средства областного бюджета</t>
  </si>
  <si>
    <t>2</t>
  </si>
  <si>
    <t>2.2</t>
  </si>
  <si>
    <t>2.3</t>
  </si>
  <si>
    <t>2.5</t>
  </si>
  <si>
    <t>2.5.1</t>
  </si>
  <si>
    <r>
      <t xml:space="preserve">                                                     4</t>
    </r>
    <r>
      <rPr>
        <b/>
        <sz val="11"/>
        <rFont val="Arial Narrow"/>
        <family val="2"/>
      </rPr>
      <t>. Обеспечение бесперебойного снабжения коммунальными услугами населения</t>
    </r>
  </si>
  <si>
    <t>5. Сводный отчет распределения денежных средств, предусмотренных   Программой  по   главным распорядителям  средств городского округа  Октябрьск на 2017-2021г.г.</t>
  </si>
  <si>
    <t>5.2</t>
  </si>
  <si>
    <t>Приложение №1 к постановлению  
Администрации городского округа Октябрьск 
от 26.10.2020  № 945                                                                                                                   Приложение  к подпрограмме 1  "Энергосбережение и повышение энергетической эффективности в в бюджетной сфере и жилищно-коммунальном хозяйств на 2017-2021 годы"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</si>
</sst>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;0.0"/>
    <numFmt numFmtId="174" formatCode="0.000"/>
    <numFmt numFmtId="175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sz val="8"/>
      <color indexed="8"/>
      <name val="Tahoma"/>
      <family val="2"/>
    </font>
    <font>
      <sz val="11"/>
      <color indexed="8"/>
      <name val="Arial Narrow"/>
      <family val="2"/>
    </font>
    <font>
      <vertAlign val="subscript"/>
      <sz val="11"/>
      <color indexed="8"/>
      <name val="Arial Narrow"/>
      <family val="2"/>
    </font>
    <font>
      <b/>
      <sz val="14"/>
      <name val="Arial Narrow"/>
      <family val="2"/>
    </font>
    <font>
      <sz val="12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6" borderId="10" xfId="0" applyFont="1" applyFill="1" applyBorder="1" applyAlignment="1">
      <alignment/>
    </xf>
    <xf numFmtId="0" fontId="19" fillId="6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6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0" xfId="0" applyFill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0" fontId="0" fillId="22" borderId="10" xfId="0" applyFill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24" borderId="12" xfId="0" applyFont="1" applyFill="1" applyBorder="1" applyAlignment="1">
      <alignment/>
    </xf>
    <xf numFmtId="0" fontId="26" fillId="0" borderId="0" xfId="0" applyFont="1" applyAlignment="1">
      <alignment/>
    </xf>
    <xf numFmtId="0" fontId="28" fillId="24" borderId="0" xfId="0" applyFont="1" applyFill="1" applyBorder="1" applyAlignment="1">
      <alignment horizontal="left" vertical="center"/>
    </xf>
    <xf numFmtId="0" fontId="0" fillId="22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/>
    </xf>
    <xf numFmtId="0" fontId="19" fillId="24" borderId="17" xfId="0" applyFont="1" applyFill="1" applyBorder="1" applyAlignment="1">
      <alignment horizontal="center" vertical="center" wrapText="1"/>
    </xf>
    <xf numFmtId="49" fontId="23" fillId="24" borderId="17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/>
    </xf>
    <xf numFmtId="172" fontId="23" fillId="24" borderId="10" xfId="0" applyNumberFormat="1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/>
    </xf>
    <xf numFmtId="49" fontId="23" fillId="24" borderId="17" xfId="0" applyNumberFormat="1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/>
    </xf>
    <xf numFmtId="49" fontId="23" fillId="24" borderId="20" xfId="0" applyNumberFormat="1" applyFont="1" applyFill="1" applyBorder="1" applyAlignment="1">
      <alignment horizontal="center" vertical="center"/>
    </xf>
    <xf numFmtId="0" fontId="0" fillId="22" borderId="0" xfId="0" applyFill="1" applyBorder="1" applyAlignment="1">
      <alignment/>
    </xf>
    <xf numFmtId="0" fontId="23" fillId="24" borderId="21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24" borderId="13" xfId="0" applyFont="1" applyFill="1" applyBorder="1" applyAlignment="1">
      <alignment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vertical="center"/>
    </xf>
    <xf numFmtId="0" fontId="23" fillId="24" borderId="22" xfId="0" applyFont="1" applyFill="1" applyBorder="1" applyAlignment="1">
      <alignment horizontal="center" vertical="center"/>
    </xf>
    <xf numFmtId="49" fontId="23" fillId="24" borderId="22" xfId="0" applyNumberFormat="1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0" borderId="22" xfId="0" applyFont="1" applyFill="1" applyBorder="1" applyAlignment="1">
      <alignment horizontal="center" vertical="center"/>
    </xf>
    <xf numFmtId="175" fontId="23" fillId="0" borderId="23" xfId="0" applyNumberFormat="1" applyFont="1" applyFill="1" applyBorder="1" applyAlignment="1">
      <alignment horizontal="center" vertical="center"/>
    </xf>
    <xf numFmtId="175" fontId="23" fillId="0" borderId="22" xfId="0" applyNumberFormat="1" applyFont="1" applyFill="1" applyBorder="1" applyAlignment="1">
      <alignment horizontal="center" vertical="center"/>
    </xf>
    <xf numFmtId="172" fontId="23" fillId="0" borderId="19" xfId="0" applyNumberFormat="1" applyFont="1" applyFill="1" applyBorder="1" applyAlignment="1">
      <alignment horizontal="center" vertical="center"/>
    </xf>
    <xf numFmtId="172" fontId="23" fillId="0" borderId="14" xfId="0" applyNumberFormat="1" applyFont="1" applyFill="1" applyBorder="1" applyAlignment="1">
      <alignment horizontal="center" vertical="center"/>
    </xf>
    <xf numFmtId="172" fontId="22" fillId="0" borderId="15" xfId="0" applyNumberFormat="1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175" fontId="22" fillId="0" borderId="19" xfId="0" applyNumberFormat="1" applyFont="1" applyFill="1" applyBorder="1" applyAlignment="1">
      <alignment horizontal="center" vertical="center"/>
    </xf>
    <xf numFmtId="175" fontId="22" fillId="0" borderId="14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3" fillId="0" borderId="10" xfId="0" applyNumberFormat="1" applyFont="1" applyFill="1" applyBorder="1" applyAlignment="1">
      <alignment horizontal="center" vertical="center"/>
    </xf>
    <xf numFmtId="175" fontId="30" fillId="0" borderId="10" xfId="0" applyNumberFormat="1" applyFont="1" applyFill="1" applyBorder="1" applyAlignment="1">
      <alignment horizontal="center" vertical="center"/>
    </xf>
    <xf numFmtId="175" fontId="23" fillId="0" borderId="1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72" fontId="22" fillId="0" borderId="11" xfId="0" applyNumberFormat="1" applyFont="1" applyFill="1" applyBorder="1" applyAlignment="1">
      <alignment horizontal="center" vertical="center"/>
    </xf>
    <xf numFmtId="172" fontId="22" fillId="0" borderId="19" xfId="0" applyNumberFormat="1" applyFont="1" applyFill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3" fillId="0" borderId="19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172" fontId="23" fillId="0" borderId="34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172" fontId="23" fillId="0" borderId="26" xfId="0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 wrapText="1"/>
    </xf>
    <xf numFmtId="172" fontId="22" fillId="0" borderId="26" xfId="0" applyNumberFormat="1" applyFont="1" applyFill="1" applyBorder="1" applyAlignment="1">
      <alignment horizontal="center" vertical="center"/>
    </xf>
    <xf numFmtId="2" fontId="23" fillId="0" borderId="26" xfId="0" applyNumberFormat="1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vertical="center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175" fontId="23" fillId="0" borderId="19" xfId="0" applyNumberFormat="1" applyFont="1" applyFill="1" applyBorder="1" applyAlignment="1">
      <alignment horizontal="center" vertical="center"/>
    </xf>
    <xf numFmtId="175" fontId="22" fillId="0" borderId="37" xfId="0" applyNumberFormat="1" applyFont="1" applyFill="1" applyBorder="1" applyAlignment="1">
      <alignment horizontal="center" vertical="center"/>
    </xf>
    <xf numFmtId="175" fontId="22" fillId="0" borderId="14" xfId="0" applyNumberFormat="1" applyFont="1" applyFill="1" applyBorder="1" applyAlignment="1">
      <alignment horizontal="center" vertical="center" wrapText="1"/>
    </xf>
    <xf numFmtId="175" fontId="23" fillId="0" borderId="38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 wrapText="1"/>
    </xf>
    <xf numFmtId="175" fontId="22" fillId="0" borderId="22" xfId="0" applyNumberFormat="1" applyFont="1" applyFill="1" applyBorder="1" applyAlignment="1">
      <alignment horizontal="center" vertical="center"/>
    </xf>
    <xf numFmtId="175" fontId="22" fillId="0" borderId="11" xfId="0" applyNumberFormat="1" applyFont="1" applyFill="1" applyBorder="1" applyAlignment="1">
      <alignment horizontal="center" vertical="center"/>
    </xf>
    <xf numFmtId="175" fontId="23" fillId="0" borderId="11" xfId="0" applyNumberFormat="1" applyFont="1" applyFill="1" applyBorder="1" applyAlignment="1">
      <alignment horizontal="center" vertical="center"/>
    </xf>
    <xf numFmtId="175" fontId="30" fillId="0" borderId="11" xfId="0" applyNumberFormat="1" applyFont="1" applyFill="1" applyBorder="1" applyAlignment="1">
      <alignment horizontal="center" vertical="center"/>
    </xf>
    <xf numFmtId="175" fontId="30" fillId="0" borderId="19" xfId="0" applyNumberFormat="1" applyFont="1" applyFill="1" applyBorder="1" applyAlignment="1">
      <alignment horizontal="center" vertical="center"/>
    </xf>
    <xf numFmtId="175" fontId="22" fillId="0" borderId="39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3" fillId="26" borderId="19" xfId="0" applyFont="1" applyFill="1" applyBorder="1" applyAlignment="1">
      <alignment horizontal="center" vertical="center"/>
    </xf>
    <xf numFmtId="175" fontId="23" fillId="26" borderId="19" xfId="0" applyNumberFormat="1" applyFont="1" applyFill="1" applyBorder="1" applyAlignment="1">
      <alignment horizontal="center" vertical="center"/>
    </xf>
    <xf numFmtId="4" fontId="23" fillId="26" borderId="19" xfId="0" applyNumberFormat="1" applyFont="1" applyFill="1" applyBorder="1" applyAlignment="1">
      <alignment horizontal="center" vertical="center"/>
    </xf>
    <xf numFmtId="172" fontId="23" fillId="0" borderId="15" xfId="0" applyNumberFormat="1" applyFont="1" applyFill="1" applyBorder="1" applyAlignment="1">
      <alignment horizontal="center" vertical="center"/>
    </xf>
    <xf numFmtId="172" fontId="23" fillId="0" borderId="14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172" fontId="23" fillId="0" borderId="23" xfId="0" applyNumberFormat="1" applyFont="1" applyFill="1" applyBorder="1" applyAlignment="1">
      <alignment horizontal="center" vertical="center"/>
    </xf>
    <xf numFmtId="172" fontId="23" fillId="0" borderId="22" xfId="0" applyNumberFormat="1" applyFont="1" applyFill="1" applyBorder="1" applyAlignment="1">
      <alignment horizontal="center" vertical="center"/>
    </xf>
    <xf numFmtId="172" fontId="23" fillId="0" borderId="36" xfId="0" applyNumberFormat="1" applyFont="1" applyFill="1" applyBorder="1" applyAlignment="1">
      <alignment horizontal="center" vertical="center"/>
    </xf>
    <xf numFmtId="172" fontId="23" fillId="0" borderId="35" xfId="0" applyNumberFormat="1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49" fontId="23" fillId="24" borderId="23" xfId="0" applyNumberFormat="1" applyFont="1" applyFill="1" applyBorder="1" applyAlignment="1">
      <alignment horizontal="center" vertical="center"/>
    </xf>
    <xf numFmtId="49" fontId="23" fillId="24" borderId="40" xfId="0" applyNumberFormat="1" applyFont="1" applyFill="1" applyBorder="1" applyAlignment="1">
      <alignment horizontal="center" vertical="center"/>
    </xf>
    <xf numFmtId="49" fontId="23" fillId="24" borderId="22" xfId="0" applyNumberFormat="1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40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175" fontId="23" fillId="0" borderId="23" xfId="0" applyNumberFormat="1" applyFont="1" applyFill="1" applyBorder="1" applyAlignment="1">
      <alignment horizontal="center" vertical="center"/>
    </xf>
    <xf numFmtId="175" fontId="23" fillId="0" borderId="22" xfId="0" applyNumberFormat="1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41" xfId="0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center" wrapText="1"/>
    </xf>
    <xf numFmtId="172" fontId="23" fillId="24" borderId="15" xfId="0" applyNumberFormat="1" applyFont="1" applyFill="1" applyBorder="1" applyAlignment="1">
      <alignment horizontal="center" vertical="center" wrapText="1"/>
    </xf>
    <xf numFmtId="172" fontId="23" fillId="24" borderId="14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49" fontId="22" fillId="24" borderId="42" xfId="0" applyNumberFormat="1" applyFont="1" applyFill="1" applyBorder="1" applyAlignment="1">
      <alignment horizontal="center" vertical="center"/>
    </xf>
    <xf numFmtId="49" fontId="22" fillId="24" borderId="15" xfId="0" applyNumberFormat="1" applyFont="1" applyFill="1" applyBorder="1" applyAlignment="1">
      <alignment horizontal="center" vertical="center"/>
    </xf>
    <xf numFmtId="49" fontId="22" fillId="24" borderId="43" xfId="0" applyNumberFormat="1" applyFont="1" applyFill="1" applyBorder="1" applyAlignment="1">
      <alignment horizontal="center" vertical="center"/>
    </xf>
    <xf numFmtId="0" fontId="23" fillId="24" borderId="38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2" fillId="24" borderId="50" xfId="0" applyFont="1" applyFill="1" applyBorder="1" applyAlignment="1">
      <alignment horizontal="center" vertical="center" wrapText="1"/>
    </xf>
    <xf numFmtId="0" fontId="22" fillId="24" borderId="51" xfId="0" applyFont="1" applyFill="1" applyBorder="1" applyAlignment="1">
      <alignment horizontal="center" vertical="center" wrapText="1"/>
    </xf>
    <xf numFmtId="0" fontId="22" fillId="24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9" fillId="24" borderId="54" xfId="0" applyFont="1" applyFill="1" applyBorder="1" applyAlignment="1">
      <alignment horizontal="center" vertical="center"/>
    </xf>
    <xf numFmtId="0" fontId="19" fillId="24" borderId="55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108"/>
  <sheetViews>
    <sheetView tabSelected="1" view="pageBreakPreview" zoomScale="70" zoomScaleNormal="75" zoomScaleSheetLayoutView="70" zoomScalePageLayoutView="0" workbookViewId="0" topLeftCell="A1">
      <selection activeCell="Q10" sqref="Q10"/>
    </sheetView>
  </sheetViews>
  <sheetFormatPr defaultColWidth="9.00390625" defaultRowHeight="12.75"/>
  <cols>
    <col min="1" max="1" width="6.875" style="1" customWidth="1"/>
    <col min="2" max="2" width="15.875" style="1" customWidth="1"/>
    <col min="3" max="3" width="16.625" style="1" customWidth="1"/>
    <col min="4" max="4" width="33.375" style="1" customWidth="1"/>
    <col min="5" max="5" width="17.625" style="2" customWidth="1"/>
    <col min="6" max="6" width="8.75390625" style="3" customWidth="1"/>
    <col min="7" max="7" width="7.00390625" style="3" customWidth="1"/>
    <col min="8" max="8" width="7.875" style="3" customWidth="1"/>
    <col min="9" max="9" width="7.75390625" style="3" customWidth="1"/>
    <col min="10" max="10" width="7.875" style="3" customWidth="1"/>
    <col min="11" max="11" width="6.625" style="4" customWidth="1"/>
    <col min="12" max="12" width="10.125" style="5" customWidth="1"/>
    <col min="13" max="13" width="8.625" style="5" customWidth="1"/>
    <col min="14" max="15" width="9.875" style="5" customWidth="1"/>
    <col min="16" max="16" width="8.875" style="5" customWidth="1"/>
    <col min="17" max="17" width="9.25390625" style="5" customWidth="1"/>
    <col min="18" max="18" width="9.125" style="5" customWidth="1"/>
    <col min="19" max="19" width="8.875" style="8" customWidth="1"/>
    <col min="20" max="20" width="9.00390625" style="5" customWidth="1"/>
    <col min="21" max="21" width="8.625" style="5" customWidth="1"/>
    <col min="22" max="22" width="8.625" style="7" customWidth="1"/>
    <col min="23" max="23" width="9.625" style="8" customWidth="1"/>
    <col min="24" max="24" width="9.625" style="12" customWidth="1"/>
    <col min="25" max="25" width="9.125" style="96" customWidth="1"/>
    <col min="26" max="26" width="10.625" style="96" customWidth="1"/>
    <col min="27" max="27" width="9.25390625" style="34" customWidth="1"/>
    <col min="28" max="160" width="9.125" style="34" customWidth="1"/>
  </cols>
  <sheetData>
    <row r="1" spans="1:23" ht="0.75" customHeight="1">
      <c r="A1" s="9"/>
      <c r="B1" s="9"/>
      <c r="C1" s="9"/>
      <c r="D1" s="9"/>
      <c r="E1" s="9"/>
      <c r="F1" s="10"/>
      <c r="G1" s="10"/>
      <c r="H1" s="10"/>
      <c r="I1" s="10"/>
      <c r="J1" s="10"/>
      <c r="K1" s="1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0.75" customHeight="1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160" s="14" customFormat="1" ht="15.75" customHeight="1">
      <c r="A3" s="13"/>
      <c r="B3" s="50"/>
      <c r="C3" s="50"/>
      <c r="D3" s="50"/>
      <c r="E3" s="50"/>
      <c r="F3" s="50"/>
      <c r="G3" s="50"/>
      <c r="H3" s="50"/>
      <c r="I3" s="50"/>
      <c r="J3" s="50"/>
      <c r="K3" s="50"/>
      <c r="L3" s="97"/>
      <c r="M3" s="97"/>
      <c r="N3" s="243" t="s">
        <v>138</v>
      </c>
      <c r="O3" s="243"/>
      <c r="P3" s="243"/>
      <c r="Q3" s="243"/>
      <c r="R3" s="243"/>
      <c r="S3" s="243"/>
      <c r="T3" s="243"/>
      <c r="U3" s="243"/>
      <c r="V3" s="243"/>
      <c r="W3" s="243"/>
      <c r="X3" s="98"/>
      <c r="Y3" s="99"/>
      <c r="Z3" s="100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</row>
    <row r="4" spans="1:160" s="14" customFormat="1" ht="23.25" customHeight="1">
      <c r="A4" s="13"/>
      <c r="B4" s="50"/>
      <c r="C4" s="50"/>
      <c r="D4" s="50"/>
      <c r="E4" s="50"/>
      <c r="F4" s="50"/>
      <c r="G4" s="50"/>
      <c r="H4" s="50"/>
      <c r="I4" s="50"/>
      <c r="J4" s="50"/>
      <c r="K4" s="50"/>
      <c r="L4" s="97"/>
      <c r="M4" s="97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98"/>
      <c r="Y4" s="99"/>
      <c r="Z4" s="100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</row>
    <row r="5" spans="1:160" s="15" customFormat="1" ht="56.25" customHeight="1">
      <c r="A5" s="50" t="s">
        <v>0</v>
      </c>
      <c r="B5" s="50"/>
      <c r="C5" s="50"/>
      <c r="D5" s="50" t="s">
        <v>1</v>
      </c>
      <c r="E5" s="50"/>
      <c r="F5" s="50"/>
      <c r="G5" s="50"/>
      <c r="H5" s="50"/>
      <c r="I5" s="50"/>
      <c r="J5" s="50"/>
      <c r="K5" s="50"/>
      <c r="L5" s="97"/>
      <c r="M5" s="97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98"/>
      <c r="Y5" s="99"/>
      <c r="Z5" s="99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</row>
    <row r="6" spans="1:160" s="16" customFormat="1" ht="25.5" customHeight="1">
      <c r="A6" s="242" t="s">
        <v>117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101"/>
      <c r="Y6" s="99"/>
      <c r="Z6" s="100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</row>
    <row r="7" spans="1:160" s="18" customFormat="1" ht="24.75" customHeight="1">
      <c r="A7" s="244" t="s">
        <v>2</v>
      </c>
      <c r="B7" s="245"/>
      <c r="C7" s="245"/>
      <c r="D7" s="245" t="s">
        <v>3</v>
      </c>
      <c r="E7" s="245"/>
      <c r="F7" s="245" t="s">
        <v>4</v>
      </c>
      <c r="G7" s="245"/>
      <c r="H7" s="245"/>
      <c r="I7" s="245"/>
      <c r="J7" s="245"/>
      <c r="K7" s="245"/>
      <c r="L7" s="238" t="s">
        <v>5</v>
      </c>
      <c r="M7" s="239"/>
      <c r="N7" s="239"/>
      <c r="O7" s="240"/>
      <c r="P7" s="225" t="s">
        <v>6</v>
      </c>
      <c r="Q7" s="226"/>
      <c r="R7" s="226"/>
      <c r="S7" s="226"/>
      <c r="T7" s="226"/>
      <c r="U7" s="226"/>
      <c r="V7" s="226"/>
      <c r="W7" s="227"/>
      <c r="X7" s="102"/>
      <c r="Y7" s="103"/>
      <c r="Z7" s="10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</row>
    <row r="8" spans="1:160" s="19" customFormat="1" ht="14.25" customHeight="1">
      <c r="A8" s="246" t="s">
        <v>7</v>
      </c>
      <c r="B8" s="224" t="s">
        <v>8</v>
      </c>
      <c r="C8" s="224" t="s">
        <v>9</v>
      </c>
      <c r="D8" s="224" t="s">
        <v>10</v>
      </c>
      <c r="E8" s="224" t="s">
        <v>11</v>
      </c>
      <c r="F8" s="224" t="s">
        <v>12</v>
      </c>
      <c r="G8" s="224" t="s">
        <v>13</v>
      </c>
      <c r="H8" s="224" t="s">
        <v>14</v>
      </c>
      <c r="I8" s="224" t="s">
        <v>15</v>
      </c>
      <c r="J8" s="224" t="s">
        <v>16</v>
      </c>
      <c r="K8" s="224" t="s">
        <v>17</v>
      </c>
      <c r="L8" s="231" t="s">
        <v>18</v>
      </c>
      <c r="M8" s="223" t="s">
        <v>19</v>
      </c>
      <c r="N8" s="228" t="s">
        <v>20</v>
      </c>
      <c r="O8" s="241" t="s">
        <v>129</v>
      </c>
      <c r="P8" s="229">
        <v>2017</v>
      </c>
      <c r="Q8" s="230"/>
      <c r="R8" s="230">
        <v>2018</v>
      </c>
      <c r="S8" s="230"/>
      <c r="T8" s="230">
        <v>2019</v>
      </c>
      <c r="U8" s="230"/>
      <c r="V8" s="232">
        <v>2020</v>
      </c>
      <c r="W8" s="233"/>
      <c r="X8" s="234"/>
      <c r="Y8" s="194">
        <v>2021</v>
      </c>
      <c r="Z8" s="195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</row>
    <row r="9" spans="1:160" s="20" customFormat="1" ht="72" customHeight="1">
      <c r="A9" s="246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31"/>
      <c r="M9" s="223"/>
      <c r="N9" s="228"/>
      <c r="O9" s="241"/>
      <c r="P9" s="107" t="s">
        <v>19</v>
      </c>
      <c r="Q9" s="76" t="s">
        <v>115</v>
      </c>
      <c r="R9" s="76" t="s">
        <v>19</v>
      </c>
      <c r="S9" s="76" t="s">
        <v>20</v>
      </c>
      <c r="T9" s="76" t="s">
        <v>19</v>
      </c>
      <c r="U9" s="76" t="s">
        <v>20</v>
      </c>
      <c r="V9" s="76" t="s">
        <v>19</v>
      </c>
      <c r="W9" s="105" t="s">
        <v>129</v>
      </c>
      <c r="X9" s="106" t="s">
        <v>20</v>
      </c>
      <c r="Y9" s="108" t="s">
        <v>19</v>
      </c>
      <c r="Z9" s="109" t="s">
        <v>20</v>
      </c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</row>
    <row r="10" spans="1:160" s="21" customFormat="1" ht="18" customHeight="1">
      <c r="A10" s="46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76">
        <v>12</v>
      </c>
      <c r="M10" s="76">
        <v>13</v>
      </c>
      <c r="N10" s="76">
        <v>14</v>
      </c>
      <c r="O10" s="110">
        <v>15</v>
      </c>
      <c r="P10" s="110">
        <v>16</v>
      </c>
      <c r="Q10" s="110">
        <v>17</v>
      </c>
      <c r="R10" s="110">
        <v>18</v>
      </c>
      <c r="S10" s="110">
        <v>19</v>
      </c>
      <c r="T10" s="110">
        <v>20</v>
      </c>
      <c r="U10" s="110">
        <v>21</v>
      </c>
      <c r="V10" s="110">
        <v>22</v>
      </c>
      <c r="W10" s="110">
        <v>23</v>
      </c>
      <c r="X10" s="110">
        <v>24</v>
      </c>
      <c r="Y10" s="110">
        <v>25</v>
      </c>
      <c r="Z10" s="110">
        <v>26</v>
      </c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</row>
    <row r="11" spans="1:160" s="65" customFormat="1" ht="18" customHeight="1">
      <c r="A11" s="188" t="s">
        <v>122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90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</row>
    <row r="12" spans="1:160" s="22" customFormat="1" ht="18" customHeight="1">
      <c r="A12" s="191" t="s">
        <v>21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3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</row>
    <row r="13" spans="1:160" s="23" customFormat="1" ht="17.25" customHeight="1">
      <c r="A13" s="66" t="s">
        <v>22</v>
      </c>
      <c r="B13" s="173" t="s">
        <v>23</v>
      </c>
      <c r="C13" s="173"/>
      <c r="D13" s="220" t="s">
        <v>24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111"/>
      <c r="P13" s="221"/>
      <c r="Q13" s="221"/>
      <c r="R13" s="221"/>
      <c r="S13" s="221"/>
      <c r="T13" s="221"/>
      <c r="U13" s="221"/>
      <c r="V13" s="221"/>
      <c r="W13" s="222"/>
      <c r="X13" s="112"/>
      <c r="Y13" s="113"/>
      <c r="Z13" s="11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</row>
    <row r="14" spans="1:160" s="23" customFormat="1" ht="22.5" customHeight="1">
      <c r="A14" s="53" t="s">
        <v>25</v>
      </c>
      <c r="B14" s="200" t="s">
        <v>23</v>
      </c>
      <c r="C14" s="200"/>
      <c r="D14" s="210" t="s">
        <v>26</v>
      </c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115"/>
      <c r="P14" s="213"/>
      <c r="Q14" s="213"/>
      <c r="R14" s="213"/>
      <c r="S14" s="213"/>
      <c r="T14" s="213"/>
      <c r="U14" s="213"/>
      <c r="V14" s="213"/>
      <c r="W14" s="214"/>
      <c r="X14" s="116"/>
      <c r="Y14" s="113"/>
      <c r="Z14" s="117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</row>
    <row r="15" spans="1:160" s="23" customFormat="1" ht="18.75" customHeight="1">
      <c r="A15" s="53" t="s">
        <v>27</v>
      </c>
      <c r="B15" s="200" t="s">
        <v>23</v>
      </c>
      <c r="C15" s="200"/>
      <c r="D15" s="210" t="s">
        <v>28</v>
      </c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115"/>
      <c r="P15" s="213"/>
      <c r="Q15" s="213"/>
      <c r="R15" s="213"/>
      <c r="S15" s="213"/>
      <c r="T15" s="213"/>
      <c r="U15" s="213"/>
      <c r="V15" s="213"/>
      <c r="W15" s="214"/>
      <c r="X15" s="116"/>
      <c r="Y15" s="113"/>
      <c r="Z15" s="117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</row>
    <row r="16" spans="1:160" s="23" customFormat="1" ht="20.25" customHeight="1">
      <c r="A16" s="53" t="s">
        <v>29</v>
      </c>
      <c r="B16" s="200" t="s">
        <v>23</v>
      </c>
      <c r="C16" s="200"/>
      <c r="D16" s="210" t="s">
        <v>30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115"/>
      <c r="P16" s="213"/>
      <c r="Q16" s="213"/>
      <c r="R16" s="213"/>
      <c r="S16" s="213"/>
      <c r="T16" s="213"/>
      <c r="U16" s="213"/>
      <c r="V16" s="213"/>
      <c r="W16" s="214"/>
      <c r="X16" s="116"/>
      <c r="Y16" s="113"/>
      <c r="Z16" s="117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</row>
    <row r="17" spans="1:160" s="23" customFormat="1" ht="19.5" customHeight="1">
      <c r="A17" s="53" t="s">
        <v>31</v>
      </c>
      <c r="B17" s="200" t="s">
        <v>23</v>
      </c>
      <c r="C17" s="200"/>
      <c r="D17" s="210" t="s">
        <v>32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115"/>
      <c r="P17" s="213"/>
      <c r="Q17" s="213"/>
      <c r="R17" s="213"/>
      <c r="S17" s="213"/>
      <c r="T17" s="213"/>
      <c r="U17" s="213"/>
      <c r="V17" s="213"/>
      <c r="W17" s="214"/>
      <c r="X17" s="116"/>
      <c r="Y17" s="113"/>
      <c r="Z17" s="117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</row>
    <row r="18" spans="1:160" s="23" customFormat="1" ht="23.25" customHeight="1">
      <c r="A18" s="53" t="s">
        <v>33</v>
      </c>
      <c r="B18" s="200" t="s">
        <v>23</v>
      </c>
      <c r="C18" s="200"/>
      <c r="D18" s="210" t="s">
        <v>34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115"/>
      <c r="P18" s="213"/>
      <c r="Q18" s="213"/>
      <c r="R18" s="213"/>
      <c r="S18" s="213"/>
      <c r="T18" s="213"/>
      <c r="U18" s="213"/>
      <c r="V18" s="213"/>
      <c r="W18" s="214"/>
      <c r="X18" s="116"/>
      <c r="Y18" s="113"/>
      <c r="Z18" s="117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</row>
    <row r="19" spans="1:160" s="23" customFormat="1" ht="20.25" customHeight="1">
      <c r="A19" s="53" t="s">
        <v>35</v>
      </c>
      <c r="B19" s="200" t="s">
        <v>23</v>
      </c>
      <c r="C19" s="200"/>
      <c r="D19" s="210" t="s">
        <v>36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115"/>
      <c r="P19" s="213"/>
      <c r="Q19" s="213"/>
      <c r="R19" s="213"/>
      <c r="S19" s="213"/>
      <c r="T19" s="213"/>
      <c r="U19" s="213"/>
      <c r="V19" s="213"/>
      <c r="W19" s="214"/>
      <c r="X19" s="116"/>
      <c r="Y19" s="113"/>
      <c r="Z19" s="117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</row>
    <row r="20" spans="1:160" s="23" customFormat="1" ht="21.75" customHeight="1">
      <c r="A20" s="53" t="s">
        <v>37</v>
      </c>
      <c r="B20" s="200" t="s">
        <v>23</v>
      </c>
      <c r="C20" s="200"/>
      <c r="D20" s="210" t="s">
        <v>38</v>
      </c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115"/>
      <c r="P20" s="213"/>
      <c r="Q20" s="213"/>
      <c r="R20" s="213"/>
      <c r="S20" s="213"/>
      <c r="T20" s="213"/>
      <c r="U20" s="213"/>
      <c r="V20" s="213"/>
      <c r="W20" s="214"/>
      <c r="X20" s="116"/>
      <c r="Y20" s="103"/>
      <c r="Z20" s="118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</row>
    <row r="21" spans="1:160" s="23" customFormat="1" ht="65.25" customHeight="1">
      <c r="A21" s="53" t="s">
        <v>39</v>
      </c>
      <c r="B21" s="200" t="s">
        <v>23</v>
      </c>
      <c r="C21" s="200"/>
      <c r="D21" s="215" t="s">
        <v>128</v>
      </c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6"/>
      <c r="X21" s="119"/>
      <c r="Y21" s="99"/>
      <c r="Z21" s="120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18" customFormat="1" ht="17.25" customHeight="1">
      <c r="A22" s="217" t="s">
        <v>40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9"/>
      <c r="X22" s="121"/>
      <c r="Y22" s="103"/>
      <c r="Z22" s="10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</row>
    <row r="23" spans="1:160" s="23" customFormat="1" ht="15.75" customHeight="1">
      <c r="A23" s="56"/>
      <c r="B23" s="204" t="s">
        <v>50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5"/>
      <c r="X23" s="122"/>
      <c r="Y23" s="99"/>
      <c r="Z23" s="120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</row>
    <row r="24" spans="1:160" s="28" customFormat="1" ht="16.5">
      <c r="A24" s="53" t="s">
        <v>130</v>
      </c>
      <c r="B24" s="206" t="s">
        <v>51</v>
      </c>
      <c r="C24" s="172" t="s">
        <v>52</v>
      </c>
      <c r="D24" s="172" t="s">
        <v>113</v>
      </c>
      <c r="E24" s="172" t="s">
        <v>53</v>
      </c>
      <c r="F24" s="172"/>
      <c r="G24" s="170"/>
      <c r="H24" s="170"/>
      <c r="I24" s="170"/>
      <c r="J24" s="170"/>
      <c r="K24" s="211"/>
      <c r="L24" s="164">
        <v>250.4</v>
      </c>
      <c r="M24" s="164">
        <v>250.4</v>
      </c>
      <c r="N24" s="164"/>
      <c r="O24" s="164"/>
      <c r="P24" s="164">
        <v>250.4</v>
      </c>
      <c r="Q24" s="164"/>
      <c r="R24" s="164"/>
      <c r="S24" s="164"/>
      <c r="T24" s="164"/>
      <c r="U24" s="164"/>
      <c r="V24" s="164"/>
      <c r="W24" s="176"/>
      <c r="X24" s="174"/>
      <c r="Y24" s="166"/>
      <c r="Z24" s="166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</row>
    <row r="25" spans="1:160" s="28" customFormat="1" ht="66" customHeight="1">
      <c r="A25" s="53"/>
      <c r="B25" s="198"/>
      <c r="C25" s="173"/>
      <c r="D25" s="173"/>
      <c r="E25" s="173"/>
      <c r="F25" s="173"/>
      <c r="G25" s="171"/>
      <c r="H25" s="171"/>
      <c r="I25" s="171"/>
      <c r="J25" s="171"/>
      <c r="K25" s="212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77"/>
      <c r="X25" s="175"/>
      <c r="Y25" s="167"/>
      <c r="Z25" s="16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</row>
    <row r="26" spans="1:160" s="26" customFormat="1" ht="22.5" customHeight="1">
      <c r="A26" s="53"/>
      <c r="B26" s="25"/>
      <c r="C26" s="55"/>
      <c r="D26" s="33" t="s">
        <v>54</v>
      </c>
      <c r="E26" s="25"/>
      <c r="F26" s="25"/>
      <c r="G26" s="25"/>
      <c r="H26" s="25"/>
      <c r="I26" s="25"/>
      <c r="J26" s="25"/>
      <c r="K26" s="25"/>
      <c r="L26" s="78">
        <f>L24</f>
        <v>250.4</v>
      </c>
      <c r="M26" s="78">
        <f>M24</f>
        <v>250.4</v>
      </c>
      <c r="N26" s="78"/>
      <c r="O26" s="78"/>
      <c r="P26" s="78">
        <f>P24</f>
        <v>250.4</v>
      </c>
      <c r="Q26" s="78"/>
      <c r="R26" s="78"/>
      <c r="S26" s="78"/>
      <c r="T26" s="78"/>
      <c r="U26" s="78"/>
      <c r="V26" s="78"/>
      <c r="W26" s="123"/>
      <c r="X26" s="124"/>
      <c r="Y26" s="125"/>
      <c r="Z26" s="62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</row>
    <row r="27" spans="1:160" s="27" customFormat="1" ht="22.5" customHeight="1">
      <c r="A27" s="53"/>
      <c r="B27" s="199" t="s">
        <v>49</v>
      </c>
      <c r="C27" s="199"/>
      <c r="D27" s="199"/>
      <c r="E27" s="25"/>
      <c r="F27" s="25"/>
      <c r="G27" s="25"/>
      <c r="H27" s="25"/>
      <c r="I27" s="25"/>
      <c r="J27" s="25"/>
      <c r="K27" s="25"/>
      <c r="L27" s="78"/>
      <c r="M27" s="78"/>
      <c r="N27" s="78"/>
      <c r="O27" s="78"/>
      <c r="P27" s="78"/>
      <c r="Q27" s="126"/>
      <c r="R27" s="78"/>
      <c r="S27" s="126"/>
      <c r="T27" s="78"/>
      <c r="U27" s="126"/>
      <c r="V27" s="78"/>
      <c r="W27" s="127"/>
      <c r="X27" s="128"/>
      <c r="Y27" s="104"/>
      <c r="Z27" s="62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</row>
    <row r="28" spans="1:160" s="29" customFormat="1" ht="49.5" customHeight="1">
      <c r="A28" s="53" t="s">
        <v>41</v>
      </c>
      <c r="B28" s="206" t="s">
        <v>55</v>
      </c>
      <c r="C28" s="172" t="s">
        <v>56</v>
      </c>
      <c r="D28" s="24" t="s">
        <v>57</v>
      </c>
      <c r="E28" s="24" t="s">
        <v>58</v>
      </c>
      <c r="F28" s="24" t="s">
        <v>48</v>
      </c>
      <c r="G28" s="25" t="s">
        <v>43</v>
      </c>
      <c r="H28" s="25">
        <v>1785.34</v>
      </c>
      <c r="I28" s="25">
        <v>5463.73</v>
      </c>
      <c r="J28" s="25">
        <v>5460.1</v>
      </c>
      <c r="K28" s="51">
        <f>L28/((I28-J28)*H28)*1000</f>
        <v>18.740016061640624</v>
      </c>
      <c r="L28" s="77">
        <v>121.45</v>
      </c>
      <c r="M28" s="77">
        <v>121.45</v>
      </c>
      <c r="N28" s="60"/>
      <c r="O28" s="60"/>
      <c r="P28" s="60"/>
      <c r="Q28" s="60"/>
      <c r="R28" s="77">
        <v>121.45</v>
      </c>
      <c r="S28" s="60"/>
      <c r="T28" s="60"/>
      <c r="U28" s="60"/>
      <c r="V28" s="77"/>
      <c r="W28" s="61"/>
      <c r="X28" s="86"/>
      <c r="Y28" s="129"/>
      <c r="Z28" s="122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</row>
    <row r="29" spans="1:160" s="30" customFormat="1" ht="48" customHeight="1">
      <c r="A29" s="53" t="s">
        <v>131</v>
      </c>
      <c r="B29" s="207"/>
      <c r="C29" s="208"/>
      <c r="D29" s="24" t="s">
        <v>123</v>
      </c>
      <c r="E29" s="24" t="s">
        <v>59</v>
      </c>
      <c r="F29" s="24" t="s">
        <v>48</v>
      </c>
      <c r="G29" s="25" t="s">
        <v>43</v>
      </c>
      <c r="H29" s="25">
        <v>1785.34</v>
      </c>
      <c r="I29" s="25">
        <v>5463.73</v>
      </c>
      <c r="J29" s="25">
        <v>5460.1</v>
      </c>
      <c r="K29" s="51"/>
      <c r="L29" s="60">
        <f>T29</f>
        <v>63.7</v>
      </c>
      <c r="M29" s="60">
        <f>T29</f>
        <v>63.7</v>
      </c>
      <c r="N29" s="60"/>
      <c r="O29" s="60"/>
      <c r="P29" s="60"/>
      <c r="Q29" s="60"/>
      <c r="R29" s="60"/>
      <c r="S29" s="60"/>
      <c r="T29" s="60">
        <v>63.7</v>
      </c>
      <c r="U29" s="60"/>
      <c r="V29" s="60"/>
      <c r="W29" s="61"/>
      <c r="X29" s="86"/>
      <c r="Y29" s="104"/>
      <c r="Z29" s="62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</row>
    <row r="30" spans="1:160" s="30" customFormat="1" ht="64.5" customHeight="1">
      <c r="A30" s="53" t="s">
        <v>132</v>
      </c>
      <c r="B30" s="207"/>
      <c r="C30" s="208"/>
      <c r="D30" s="24" t="s">
        <v>120</v>
      </c>
      <c r="E30" s="24" t="s">
        <v>121</v>
      </c>
      <c r="F30" s="24" t="s">
        <v>48</v>
      </c>
      <c r="G30" s="25" t="s">
        <v>43</v>
      </c>
      <c r="H30" s="25">
        <v>1785.34</v>
      </c>
      <c r="I30" s="25">
        <v>217.9</v>
      </c>
      <c r="J30" s="57">
        <v>150</v>
      </c>
      <c r="K30" s="51">
        <f>L30/((I30-J30)*H30)*1000</f>
        <v>2.2936766309104986</v>
      </c>
      <c r="L30" s="130">
        <v>278.05</v>
      </c>
      <c r="M30" s="130">
        <v>278.05</v>
      </c>
      <c r="N30" s="130"/>
      <c r="O30" s="130"/>
      <c r="P30" s="130"/>
      <c r="Q30" s="130"/>
      <c r="R30" s="130">
        <v>278.05</v>
      </c>
      <c r="S30" s="60"/>
      <c r="T30" s="60"/>
      <c r="U30" s="60"/>
      <c r="V30" s="60"/>
      <c r="W30" s="61"/>
      <c r="X30" s="86"/>
      <c r="Y30" s="62"/>
      <c r="Z30" s="62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</row>
    <row r="31" spans="1:160" s="30" customFormat="1" ht="99" customHeight="1">
      <c r="A31" s="53" t="s">
        <v>44</v>
      </c>
      <c r="B31" s="207"/>
      <c r="C31" s="208"/>
      <c r="D31" s="24" t="s">
        <v>112</v>
      </c>
      <c r="E31" s="24" t="s">
        <v>114</v>
      </c>
      <c r="F31" s="25" t="s">
        <v>47</v>
      </c>
      <c r="G31" s="24" t="s">
        <v>87</v>
      </c>
      <c r="H31" s="25">
        <v>42.65</v>
      </c>
      <c r="I31" s="25">
        <v>4084</v>
      </c>
      <c r="J31" s="57">
        <v>3471</v>
      </c>
      <c r="K31" s="51">
        <f>L31/((I31-J31)*H31)*1000</f>
        <v>1.1015722266102366</v>
      </c>
      <c r="L31" s="60">
        <f>M31</f>
        <v>28.8</v>
      </c>
      <c r="M31" s="60">
        <v>28.8</v>
      </c>
      <c r="N31" s="60"/>
      <c r="O31" s="60"/>
      <c r="P31" s="60">
        <v>28.8</v>
      </c>
      <c r="Q31" s="60"/>
      <c r="R31" s="60"/>
      <c r="S31" s="60"/>
      <c r="T31" s="60"/>
      <c r="U31" s="60"/>
      <c r="V31" s="60"/>
      <c r="W31" s="61"/>
      <c r="X31" s="86"/>
      <c r="Y31" s="62"/>
      <c r="Z31" s="62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</row>
    <row r="32" spans="1:160" s="30" customFormat="1" ht="99">
      <c r="A32" s="53" t="s">
        <v>133</v>
      </c>
      <c r="B32" s="207"/>
      <c r="C32" s="208"/>
      <c r="D32" s="43" t="s">
        <v>119</v>
      </c>
      <c r="E32" s="43" t="s">
        <v>116</v>
      </c>
      <c r="F32" s="43" t="s">
        <v>42</v>
      </c>
      <c r="G32" s="44" t="s">
        <v>43</v>
      </c>
      <c r="H32" s="44">
        <v>1858.32</v>
      </c>
      <c r="I32" s="44"/>
      <c r="J32" s="58"/>
      <c r="K32" s="59"/>
      <c r="L32" s="60">
        <v>213.3</v>
      </c>
      <c r="M32" s="60">
        <v>213.3</v>
      </c>
      <c r="N32" s="60"/>
      <c r="O32" s="60"/>
      <c r="P32" s="60"/>
      <c r="Q32" s="60"/>
      <c r="R32" s="60">
        <v>213.3</v>
      </c>
      <c r="S32" s="60"/>
      <c r="T32" s="60"/>
      <c r="U32" s="60"/>
      <c r="V32" s="60"/>
      <c r="W32" s="61"/>
      <c r="X32" s="86"/>
      <c r="Y32" s="62"/>
      <c r="Z32" s="62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</row>
    <row r="33" spans="1:160" s="30" customFormat="1" ht="66">
      <c r="A33" s="53" t="s">
        <v>134</v>
      </c>
      <c r="B33" s="207"/>
      <c r="C33" s="208"/>
      <c r="D33" s="43" t="s">
        <v>118</v>
      </c>
      <c r="E33" s="43" t="s">
        <v>116</v>
      </c>
      <c r="F33" s="43"/>
      <c r="G33" s="44"/>
      <c r="H33" s="44"/>
      <c r="I33" s="44"/>
      <c r="J33" s="58"/>
      <c r="K33" s="59"/>
      <c r="L33" s="60">
        <v>15</v>
      </c>
      <c r="M33" s="60">
        <v>15</v>
      </c>
      <c r="N33" s="60"/>
      <c r="O33" s="60"/>
      <c r="P33" s="60"/>
      <c r="Q33" s="60"/>
      <c r="R33" s="60">
        <v>15</v>
      </c>
      <c r="S33" s="60"/>
      <c r="T33" s="60"/>
      <c r="U33" s="60"/>
      <c r="V33" s="60"/>
      <c r="W33" s="61"/>
      <c r="X33" s="86"/>
      <c r="Y33" s="62"/>
      <c r="Z33" s="62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</row>
    <row r="34" spans="1:160" s="30" customFormat="1" ht="99">
      <c r="A34" s="53" t="s">
        <v>46</v>
      </c>
      <c r="B34" s="198"/>
      <c r="C34" s="173"/>
      <c r="D34" s="43" t="s">
        <v>124</v>
      </c>
      <c r="E34" s="43"/>
      <c r="F34" s="43"/>
      <c r="G34" s="44"/>
      <c r="H34" s="44"/>
      <c r="I34" s="44"/>
      <c r="J34" s="58"/>
      <c r="K34" s="59"/>
      <c r="L34" s="60">
        <f>M34</f>
        <v>10.5</v>
      </c>
      <c r="M34" s="60">
        <f>T34</f>
        <v>10.5</v>
      </c>
      <c r="N34" s="60"/>
      <c r="O34" s="60"/>
      <c r="P34" s="60"/>
      <c r="Q34" s="60"/>
      <c r="R34" s="60"/>
      <c r="S34" s="60"/>
      <c r="T34" s="60">
        <v>10.5</v>
      </c>
      <c r="U34" s="60"/>
      <c r="V34" s="60"/>
      <c r="W34" s="61"/>
      <c r="X34" s="86"/>
      <c r="Y34" s="62"/>
      <c r="Z34" s="62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</row>
    <row r="35" spans="1:160" s="18" customFormat="1" ht="23.25" customHeight="1">
      <c r="A35" s="53"/>
      <c r="B35" s="55"/>
      <c r="C35" s="25"/>
      <c r="D35" s="33" t="s">
        <v>60</v>
      </c>
      <c r="E35" s="25"/>
      <c r="F35" s="24"/>
      <c r="G35" s="25"/>
      <c r="H35" s="63"/>
      <c r="I35" s="63"/>
      <c r="J35" s="25"/>
      <c r="K35" s="52"/>
      <c r="L35" s="60">
        <f>L28+L30+L31+L32+L33+L34+L29</f>
        <v>730.8000000000001</v>
      </c>
      <c r="M35" s="60">
        <f>M28+M30+M31+M32+M33+M34+M29</f>
        <v>730.8000000000001</v>
      </c>
      <c r="N35" s="60"/>
      <c r="O35" s="60"/>
      <c r="P35" s="60">
        <f>SUM(P28:P31)</f>
        <v>28.8</v>
      </c>
      <c r="Q35" s="60"/>
      <c r="R35" s="60">
        <f>SUM(R28:R33)</f>
        <v>627.8</v>
      </c>
      <c r="S35" s="60"/>
      <c r="T35" s="60">
        <f>SUM(T28:T34)</f>
        <v>74.2</v>
      </c>
      <c r="U35" s="60"/>
      <c r="V35" s="60">
        <f>SUM(V28:V30)</f>
        <v>0</v>
      </c>
      <c r="W35" s="60"/>
      <c r="X35" s="87"/>
      <c r="Y35" s="60">
        <f>SUM(Y28:Y30)</f>
        <v>0</v>
      </c>
      <c r="Z35" s="60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</row>
    <row r="36" spans="1:160" s="27" customFormat="1" ht="18" customHeight="1">
      <c r="A36" s="53"/>
      <c r="B36" s="199" t="s">
        <v>49</v>
      </c>
      <c r="C36" s="199"/>
      <c r="D36" s="199"/>
      <c r="E36" s="25"/>
      <c r="F36" s="25"/>
      <c r="G36" s="25"/>
      <c r="H36" s="25"/>
      <c r="I36" s="25"/>
      <c r="J36" s="25"/>
      <c r="K36" s="25"/>
      <c r="L36" s="78">
        <f>L35</f>
        <v>730.8000000000001</v>
      </c>
      <c r="M36" s="78">
        <f>M35</f>
        <v>730.8000000000001</v>
      </c>
      <c r="N36" s="78"/>
      <c r="O36" s="78"/>
      <c r="P36" s="78">
        <f>P35</f>
        <v>28.8</v>
      </c>
      <c r="Q36" s="78"/>
      <c r="R36" s="78">
        <f>R35</f>
        <v>627.8</v>
      </c>
      <c r="S36" s="78"/>
      <c r="T36" s="78">
        <f>T35</f>
        <v>74.2</v>
      </c>
      <c r="U36" s="78"/>
      <c r="V36" s="78">
        <f>V35</f>
        <v>0</v>
      </c>
      <c r="W36" s="78"/>
      <c r="X36" s="88"/>
      <c r="Y36" s="78">
        <f>Y35</f>
        <v>0</v>
      </c>
      <c r="Z36" s="78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</row>
    <row r="37" spans="1:160" s="31" customFormat="1" ht="19.5" customHeight="1">
      <c r="A37" s="209" t="s">
        <v>61</v>
      </c>
      <c r="B37" s="204"/>
      <c r="C37" s="204"/>
      <c r="D37" s="204"/>
      <c r="E37" s="204"/>
      <c r="F37" s="204"/>
      <c r="G37" s="25"/>
      <c r="H37" s="25"/>
      <c r="I37" s="25"/>
      <c r="J37" s="25"/>
      <c r="K37" s="25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131"/>
      <c r="X37" s="62"/>
      <c r="Y37" s="129"/>
      <c r="Z37" s="122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</row>
    <row r="38" spans="1:160" s="20" customFormat="1" ht="73.5" customHeight="1">
      <c r="A38" s="53" t="s">
        <v>62</v>
      </c>
      <c r="B38" s="199" t="s">
        <v>63</v>
      </c>
      <c r="C38" s="200" t="s">
        <v>63</v>
      </c>
      <c r="D38" s="24" t="s">
        <v>64</v>
      </c>
      <c r="E38" s="24" t="s">
        <v>65</v>
      </c>
      <c r="F38" s="24" t="s">
        <v>66</v>
      </c>
      <c r="G38" s="24" t="s">
        <v>45</v>
      </c>
      <c r="H38" s="25">
        <v>3.67</v>
      </c>
      <c r="I38" s="25">
        <v>779160.5</v>
      </c>
      <c r="J38" s="25">
        <v>750469.93</v>
      </c>
      <c r="K38" s="51">
        <f aca="true" t="shared" si="0" ref="K38:K49">L38/((I38-J38)*H38)*1000</f>
        <v>1.1026228263919553</v>
      </c>
      <c r="L38" s="60">
        <v>116.1</v>
      </c>
      <c r="M38" s="60"/>
      <c r="N38" s="60">
        <v>116.1</v>
      </c>
      <c r="O38" s="60"/>
      <c r="P38" s="60"/>
      <c r="Q38" s="60">
        <v>116.1</v>
      </c>
      <c r="R38" s="78"/>
      <c r="S38" s="78"/>
      <c r="T38" s="78"/>
      <c r="U38" s="78"/>
      <c r="V38" s="78"/>
      <c r="W38" s="123"/>
      <c r="X38" s="124"/>
      <c r="Y38" s="132"/>
      <c r="Z38" s="133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</row>
    <row r="39" spans="1:160" s="18" customFormat="1" ht="78.75" customHeight="1">
      <c r="A39" s="53" t="s">
        <v>67</v>
      </c>
      <c r="B39" s="199"/>
      <c r="C39" s="200"/>
      <c r="D39" s="24" t="s">
        <v>68</v>
      </c>
      <c r="E39" s="24" t="s">
        <v>69</v>
      </c>
      <c r="F39" s="24" t="s">
        <v>66</v>
      </c>
      <c r="G39" s="24" t="s">
        <v>45</v>
      </c>
      <c r="H39" s="25">
        <v>3.67</v>
      </c>
      <c r="I39" s="25">
        <v>779160.5</v>
      </c>
      <c r="J39" s="25">
        <v>750469.93</v>
      </c>
      <c r="K39" s="51">
        <f t="shared" si="0"/>
        <v>1.1681533819656373</v>
      </c>
      <c r="L39" s="60">
        <v>123</v>
      </c>
      <c r="M39" s="60"/>
      <c r="N39" s="60">
        <v>123</v>
      </c>
      <c r="O39" s="60"/>
      <c r="P39" s="60"/>
      <c r="Q39" s="60"/>
      <c r="R39" s="60"/>
      <c r="S39" s="60">
        <v>123</v>
      </c>
      <c r="T39" s="60"/>
      <c r="U39" s="60"/>
      <c r="V39" s="60"/>
      <c r="W39" s="60"/>
      <c r="X39" s="134"/>
      <c r="Y39" s="135"/>
      <c r="Z39" s="136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</row>
    <row r="40" spans="1:160" s="18" customFormat="1" ht="86.25" customHeight="1">
      <c r="A40" s="53" t="s">
        <v>70</v>
      </c>
      <c r="B40" s="33"/>
      <c r="C40" s="24"/>
      <c r="D40" s="41" t="s">
        <v>71</v>
      </c>
      <c r="E40" s="24" t="s">
        <v>72</v>
      </c>
      <c r="F40" s="24" t="s">
        <v>66</v>
      </c>
      <c r="G40" s="24" t="s">
        <v>45</v>
      </c>
      <c r="H40" s="25">
        <v>3.67</v>
      </c>
      <c r="I40" s="25">
        <v>779160.5</v>
      </c>
      <c r="J40" s="25">
        <v>750469.93</v>
      </c>
      <c r="K40" s="51">
        <f t="shared" si="0"/>
        <v>1.6952469811452544</v>
      </c>
      <c r="L40" s="79">
        <v>178.5</v>
      </c>
      <c r="M40" s="60"/>
      <c r="N40" s="79">
        <v>178.5</v>
      </c>
      <c r="O40" s="79"/>
      <c r="P40" s="60"/>
      <c r="Q40" s="60"/>
      <c r="R40" s="60"/>
      <c r="S40" s="79">
        <v>178.5</v>
      </c>
      <c r="T40" s="60"/>
      <c r="U40" s="60"/>
      <c r="V40" s="60"/>
      <c r="W40" s="60"/>
      <c r="X40" s="137"/>
      <c r="Y40" s="135"/>
      <c r="Z40" s="136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</row>
    <row r="41" spans="1:160" s="18" customFormat="1" ht="67.5" customHeight="1">
      <c r="A41" s="53" t="s">
        <v>73</v>
      </c>
      <c r="B41" s="25"/>
      <c r="C41" s="24"/>
      <c r="D41" s="41" t="s">
        <v>75</v>
      </c>
      <c r="E41" s="24" t="s">
        <v>76</v>
      </c>
      <c r="F41" s="24" t="s">
        <v>66</v>
      </c>
      <c r="G41" s="24" t="s">
        <v>45</v>
      </c>
      <c r="H41" s="25">
        <v>3.67</v>
      </c>
      <c r="I41" s="25">
        <v>779160.5</v>
      </c>
      <c r="J41" s="25">
        <v>750469.93</v>
      </c>
      <c r="K41" s="51">
        <f t="shared" si="0"/>
        <v>1.2298850647524393</v>
      </c>
      <c r="L41" s="79">
        <v>129.5</v>
      </c>
      <c r="M41" s="60"/>
      <c r="N41" s="79">
        <v>129.5</v>
      </c>
      <c r="O41" s="79"/>
      <c r="P41" s="60"/>
      <c r="Q41" s="60"/>
      <c r="R41" s="60"/>
      <c r="S41" s="60"/>
      <c r="T41" s="60"/>
      <c r="U41" s="79">
        <v>129.5</v>
      </c>
      <c r="V41" s="60"/>
      <c r="W41" s="60"/>
      <c r="X41" s="137"/>
      <c r="Y41" s="135"/>
      <c r="Z41" s="136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</row>
    <row r="42" spans="1:160" s="18" customFormat="1" ht="48.75" customHeight="1">
      <c r="A42" s="53" t="s">
        <v>74</v>
      </c>
      <c r="B42" s="25"/>
      <c r="C42" s="24"/>
      <c r="D42" s="41" t="s">
        <v>79</v>
      </c>
      <c r="E42" s="24" t="s">
        <v>80</v>
      </c>
      <c r="F42" s="24" t="s">
        <v>66</v>
      </c>
      <c r="G42" s="24" t="s">
        <v>45</v>
      </c>
      <c r="H42" s="25">
        <v>3.67</v>
      </c>
      <c r="I42" s="25">
        <v>779160.5</v>
      </c>
      <c r="J42" s="25">
        <v>740469.93</v>
      </c>
      <c r="K42" s="51">
        <f t="shared" si="0"/>
        <v>0.33663301318029065</v>
      </c>
      <c r="L42" s="60">
        <f>Q42+S42+U42+W42</f>
        <v>47.8</v>
      </c>
      <c r="M42" s="60"/>
      <c r="N42" s="60">
        <f>Q42+S42+U42+W42</f>
        <v>47.8</v>
      </c>
      <c r="O42" s="60"/>
      <c r="P42" s="60"/>
      <c r="Q42" s="60">
        <v>15</v>
      </c>
      <c r="R42" s="79"/>
      <c r="S42" s="79">
        <v>15.9</v>
      </c>
      <c r="T42" s="79"/>
      <c r="U42" s="79">
        <v>16.9</v>
      </c>
      <c r="V42" s="79"/>
      <c r="W42" s="79"/>
      <c r="X42" s="138"/>
      <c r="Y42" s="137"/>
      <c r="Z42" s="136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</row>
    <row r="43" spans="1:160" s="18" customFormat="1" ht="48.75" customHeight="1">
      <c r="A43" s="53" t="s">
        <v>77</v>
      </c>
      <c r="B43" s="25"/>
      <c r="C43" s="24"/>
      <c r="D43" s="41" t="s">
        <v>82</v>
      </c>
      <c r="E43" s="24" t="s">
        <v>83</v>
      </c>
      <c r="F43" s="24" t="s">
        <v>66</v>
      </c>
      <c r="G43" s="24" t="s">
        <v>45</v>
      </c>
      <c r="H43" s="25">
        <v>3.67</v>
      </c>
      <c r="I43" s="25">
        <v>779160.5</v>
      </c>
      <c r="J43" s="25">
        <v>760469.93</v>
      </c>
      <c r="K43" s="51">
        <f t="shared" si="0"/>
        <v>3.256826014664336</v>
      </c>
      <c r="L43" s="60">
        <f>N43</f>
        <v>223.4</v>
      </c>
      <c r="M43" s="60"/>
      <c r="N43" s="60">
        <f>Q43+S43+U43+W43</f>
        <v>223.4</v>
      </c>
      <c r="O43" s="60"/>
      <c r="P43" s="60"/>
      <c r="Q43" s="79">
        <v>85.2</v>
      </c>
      <c r="R43" s="79"/>
      <c r="S43" s="79">
        <v>90.3</v>
      </c>
      <c r="T43" s="79"/>
      <c r="U43" s="79">
        <v>47.9</v>
      </c>
      <c r="V43" s="79"/>
      <c r="W43" s="79"/>
      <c r="X43" s="138"/>
      <c r="Y43" s="135"/>
      <c r="Z43" s="136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</row>
    <row r="44" spans="1:160" s="18" customFormat="1" ht="97.5" customHeight="1">
      <c r="A44" s="53" t="s">
        <v>78</v>
      </c>
      <c r="B44" s="25"/>
      <c r="C44" s="24"/>
      <c r="D44" s="41" t="s">
        <v>85</v>
      </c>
      <c r="E44" s="24" t="s">
        <v>86</v>
      </c>
      <c r="F44" s="25" t="s">
        <v>47</v>
      </c>
      <c r="G44" s="24" t="s">
        <v>87</v>
      </c>
      <c r="H44" s="25">
        <v>42.65</v>
      </c>
      <c r="I44" s="25">
        <v>326.86</v>
      </c>
      <c r="J44" s="25">
        <v>190</v>
      </c>
      <c r="K44" s="51">
        <f t="shared" si="0"/>
        <v>64.68989026874571</v>
      </c>
      <c r="L44" s="79">
        <v>377.6</v>
      </c>
      <c r="M44" s="60"/>
      <c r="N44" s="79">
        <v>377.6</v>
      </c>
      <c r="O44" s="79"/>
      <c r="P44" s="60"/>
      <c r="Q44" s="79">
        <v>377.6</v>
      </c>
      <c r="R44" s="60"/>
      <c r="S44" s="60"/>
      <c r="T44" s="60"/>
      <c r="U44" s="60"/>
      <c r="V44" s="60"/>
      <c r="W44" s="60"/>
      <c r="X44" s="137"/>
      <c r="Y44" s="135"/>
      <c r="Z44" s="136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</row>
    <row r="45" spans="1:160" s="18" customFormat="1" ht="96.75" customHeight="1">
      <c r="A45" s="53" t="s">
        <v>81</v>
      </c>
      <c r="B45" s="25"/>
      <c r="C45" s="24"/>
      <c r="D45" s="41" t="s">
        <v>89</v>
      </c>
      <c r="E45" s="24" t="s">
        <v>90</v>
      </c>
      <c r="F45" s="25" t="s">
        <v>47</v>
      </c>
      <c r="G45" s="24" t="s">
        <v>87</v>
      </c>
      <c r="H45" s="25">
        <v>42.65</v>
      </c>
      <c r="I45" s="25">
        <v>122.28</v>
      </c>
      <c r="J45" s="25">
        <v>59</v>
      </c>
      <c r="K45" s="51">
        <f t="shared" si="0"/>
        <v>91.88956060487045</v>
      </c>
      <c r="L45" s="79">
        <v>248</v>
      </c>
      <c r="M45" s="60"/>
      <c r="N45" s="79">
        <v>248</v>
      </c>
      <c r="O45" s="79"/>
      <c r="P45" s="60"/>
      <c r="Q45" s="60"/>
      <c r="R45" s="60"/>
      <c r="S45" s="79">
        <v>248</v>
      </c>
      <c r="T45" s="60"/>
      <c r="U45" s="60"/>
      <c r="V45" s="60"/>
      <c r="W45" s="60"/>
      <c r="X45" s="137"/>
      <c r="Y45" s="135"/>
      <c r="Z45" s="136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</row>
    <row r="46" spans="1:160" s="18" customFormat="1" ht="99.75" customHeight="1">
      <c r="A46" s="53" t="s">
        <v>84</v>
      </c>
      <c r="B46" s="25"/>
      <c r="C46" s="24"/>
      <c r="D46" s="41" t="s">
        <v>92</v>
      </c>
      <c r="E46" s="24" t="s">
        <v>93</v>
      </c>
      <c r="F46" s="25" t="s">
        <v>47</v>
      </c>
      <c r="G46" s="24" t="s">
        <v>87</v>
      </c>
      <c r="H46" s="25">
        <v>42.65</v>
      </c>
      <c r="I46" s="25">
        <v>435.621</v>
      </c>
      <c r="J46" s="25">
        <v>280</v>
      </c>
      <c r="K46" s="51">
        <f t="shared" si="0"/>
        <v>62.676695831946255</v>
      </c>
      <c r="L46" s="60">
        <v>416</v>
      </c>
      <c r="M46" s="60"/>
      <c r="N46" s="60">
        <v>416</v>
      </c>
      <c r="O46" s="60"/>
      <c r="P46" s="60"/>
      <c r="Q46" s="60"/>
      <c r="R46" s="60"/>
      <c r="S46" s="60"/>
      <c r="T46" s="60"/>
      <c r="U46" s="60">
        <v>416</v>
      </c>
      <c r="V46" s="60"/>
      <c r="W46" s="60"/>
      <c r="X46" s="137"/>
      <c r="Y46" s="135"/>
      <c r="Z46" s="136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</row>
    <row r="47" spans="1:160" s="18" customFormat="1" ht="96" customHeight="1">
      <c r="A47" s="53" t="s">
        <v>88</v>
      </c>
      <c r="B47" s="25"/>
      <c r="C47" s="24"/>
      <c r="D47" s="41" t="s">
        <v>96</v>
      </c>
      <c r="E47" s="24" t="s">
        <v>97</v>
      </c>
      <c r="F47" s="25" t="s">
        <v>47</v>
      </c>
      <c r="G47" s="24" t="s">
        <v>87</v>
      </c>
      <c r="H47" s="25">
        <v>42.65</v>
      </c>
      <c r="I47" s="25">
        <v>122.28</v>
      </c>
      <c r="J47" s="25">
        <v>59</v>
      </c>
      <c r="K47" s="51">
        <f t="shared" si="0"/>
        <v>61.21030408034112</v>
      </c>
      <c r="L47" s="60">
        <v>165.2</v>
      </c>
      <c r="M47" s="60"/>
      <c r="N47" s="60">
        <v>165.2</v>
      </c>
      <c r="O47" s="60"/>
      <c r="P47" s="60"/>
      <c r="Q47" s="60">
        <v>165.2</v>
      </c>
      <c r="R47" s="60"/>
      <c r="S47" s="60"/>
      <c r="T47" s="60"/>
      <c r="U47" s="60"/>
      <c r="V47" s="60"/>
      <c r="W47" s="60"/>
      <c r="X47" s="137"/>
      <c r="Y47" s="135"/>
      <c r="Z47" s="136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</row>
    <row r="48" spans="1:160" s="18" customFormat="1" ht="99.75" customHeight="1">
      <c r="A48" s="53" t="s">
        <v>91</v>
      </c>
      <c r="B48" s="25"/>
      <c r="C48" s="24"/>
      <c r="D48" s="41" t="s">
        <v>99</v>
      </c>
      <c r="E48" s="24" t="s">
        <v>100</v>
      </c>
      <c r="F48" s="25" t="s">
        <v>47</v>
      </c>
      <c r="G48" s="24" t="s">
        <v>87</v>
      </c>
      <c r="H48" s="25">
        <v>42.65</v>
      </c>
      <c r="I48" s="25">
        <v>520.961</v>
      </c>
      <c r="J48" s="25">
        <v>403</v>
      </c>
      <c r="K48" s="51">
        <f t="shared" si="0"/>
        <v>17.252905521966333</v>
      </c>
      <c r="L48" s="60">
        <v>86.8</v>
      </c>
      <c r="M48" s="60"/>
      <c r="N48" s="60">
        <v>86.8</v>
      </c>
      <c r="O48" s="60"/>
      <c r="P48" s="60"/>
      <c r="Q48" s="60"/>
      <c r="R48" s="60"/>
      <c r="S48" s="60">
        <v>86.8</v>
      </c>
      <c r="T48" s="60"/>
      <c r="U48" s="60"/>
      <c r="V48" s="60"/>
      <c r="W48" s="60"/>
      <c r="X48" s="137"/>
      <c r="Y48" s="135"/>
      <c r="Z48" s="136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</row>
    <row r="49" spans="1:160" s="18" customFormat="1" ht="78" customHeight="1">
      <c r="A49" s="53" t="s">
        <v>94</v>
      </c>
      <c r="B49" s="25"/>
      <c r="C49" s="24"/>
      <c r="D49" s="41" t="s">
        <v>99</v>
      </c>
      <c r="E49" s="24" t="s">
        <v>102</v>
      </c>
      <c r="F49" s="25" t="s">
        <v>47</v>
      </c>
      <c r="G49" s="24" t="s">
        <v>87</v>
      </c>
      <c r="H49" s="25">
        <v>42.65</v>
      </c>
      <c r="I49" s="25">
        <v>201.905</v>
      </c>
      <c r="J49" s="25">
        <v>154</v>
      </c>
      <c r="K49" s="51">
        <f t="shared" si="0"/>
        <v>44.53910772260407</v>
      </c>
      <c r="L49" s="60">
        <v>91</v>
      </c>
      <c r="M49" s="60"/>
      <c r="N49" s="60">
        <v>91</v>
      </c>
      <c r="O49" s="60"/>
      <c r="P49" s="60"/>
      <c r="Q49" s="60"/>
      <c r="R49" s="60"/>
      <c r="S49" s="60"/>
      <c r="T49" s="60"/>
      <c r="U49" s="60">
        <v>91</v>
      </c>
      <c r="V49" s="60"/>
      <c r="W49" s="60"/>
      <c r="X49" s="137"/>
      <c r="Y49" s="135"/>
      <c r="Z49" s="136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</row>
    <row r="50" spans="1:160" s="18" customFormat="1" ht="50.25" customHeight="1">
      <c r="A50" s="53" t="s">
        <v>95</v>
      </c>
      <c r="B50" s="25"/>
      <c r="C50" s="24"/>
      <c r="D50" s="41" t="s">
        <v>103</v>
      </c>
      <c r="E50" s="24"/>
      <c r="F50" s="24"/>
      <c r="G50" s="24"/>
      <c r="H50" s="25"/>
      <c r="I50" s="25"/>
      <c r="J50" s="25"/>
      <c r="K50" s="51"/>
      <c r="L50" s="60">
        <f>Q50+S50+U50+W50</f>
        <v>159.2</v>
      </c>
      <c r="M50" s="60"/>
      <c r="N50" s="60">
        <f>L50</f>
        <v>159.2</v>
      </c>
      <c r="O50" s="60"/>
      <c r="P50" s="60"/>
      <c r="Q50" s="60">
        <v>50</v>
      </c>
      <c r="R50" s="60"/>
      <c r="S50" s="60">
        <v>53</v>
      </c>
      <c r="T50" s="60"/>
      <c r="U50" s="60">
        <v>56.2</v>
      </c>
      <c r="V50" s="60"/>
      <c r="W50" s="60"/>
      <c r="X50" s="137"/>
      <c r="Y50" s="135"/>
      <c r="Z50" s="136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</row>
    <row r="51" spans="1:160" s="27" customFormat="1" ht="22.5" customHeight="1">
      <c r="A51" s="53" t="s">
        <v>98</v>
      </c>
      <c r="B51" s="25"/>
      <c r="C51" s="25"/>
      <c r="D51" s="33" t="s">
        <v>104</v>
      </c>
      <c r="E51" s="25"/>
      <c r="F51" s="25"/>
      <c r="G51" s="25"/>
      <c r="H51" s="25"/>
      <c r="I51" s="25"/>
      <c r="J51" s="25"/>
      <c r="K51" s="25"/>
      <c r="L51" s="78">
        <f>SUM(L38:L50)</f>
        <v>2362.1</v>
      </c>
      <c r="M51" s="78"/>
      <c r="N51" s="78">
        <f>SUM(N38:N50)</f>
        <v>2362.1</v>
      </c>
      <c r="O51" s="78"/>
      <c r="P51" s="78"/>
      <c r="Q51" s="78">
        <f>SUM(Q38:Q50)</f>
        <v>809.1000000000001</v>
      </c>
      <c r="R51" s="78"/>
      <c r="S51" s="78">
        <f>SUM(S38:S50)</f>
        <v>795.5</v>
      </c>
      <c r="T51" s="78"/>
      <c r="U51" s="78">
        <f>SUM(U38:U50)</f>
        <v>757.5</v>
      </c>
      <c r="V51" s="78"/>
      <c r="W51" s="78">
        <f>SUM(W38:W50)</f>
        <v>0</v>
      </c>
      <c r="X51" s="139"/>
      <c r="Y51" s="140"/>
      <c r="Z51" s="141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</row>
    <row r="52" spans="1:160" s="27" customFormat="1" ht="21.75" customHeight="1">
      <c r="A52" s="53" t="s">
        <v>101</v>
      </c>
      <c r="B52" s="199" t="s">
        <v>105</v>
      </c>
      <c r="C52" s="199"/>
      <c r="D52" s="199"/>
      <c r="E52" s="25"/>
      <c r="F52" s="25"/>
      <c r="G52" s="25"/>
      <c r="H52" s="25"/>
      <c r="I52" s="25"/>
      <c r="J52" s="25"/>
      <c r="K52" s="25"/>
      <c r="L52" s="78">
        <f>L51</f>
        <v>2362.1</v>
      </c>
      <c r="M52" s="78"/>
      <c r="N52" s="78">
        <f>N51</f>
        <v>2362.1</v>
      </c>
      <c r="O52" s="78"/>
      <c r="P52" s="78"/>
      <c r="Q52" s="78">
        <f>Q51</f>
        <v>809.1000000000001</v>
      </c>
      <c r="R52" s="78"/>
      <c r="S52" s="78">
        <f>S51</f>
        <v>795.5</v>
      </c>
      <c r="T52" s="78"/>
      <c r="U52" s="78">
        <f>U51</f>
        <v>757.5</v>
      </c>
      <c r="V52" s="78"/>
      <c r="W52" s="78">
        <f>W51</f>
        <v>0</v>
      </c>
      <c r="X52" s="139"/>
      <c r="Y52" s="142"/>
      <c r="Z52" s="62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</row>
    <row r="53" spans="1:160" s="67" customFormat="1" ht="21.75" customHeight="1">
      <c r="A53" s="68" t="s">
        <v>135</v>
      </c>
      <c r="B53" s="70"/>
      <c r="C53" s="70"/>
      <c r="D53" s="70"/>
      <c r="E53" s="69"/>
      <c r="F53" s="69"/>
      <c r="G53" s="69"/>
      <c r="H53" s="69"/>
      <c r="I53" s="69"/>
      <c r="J53" s="69"/>
      <c r="K53" s="69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143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</row>
    <row r="54" spans="1:160" s="67" customFormat="1" ht="21.75" customHeight="1">
      <c r="A54" s="180" t="s">
        <v>106</v>
      </c>
      <c r="B54" s="183" t="s">
        <v>110</v>
      </c>
      <c r="C54" s="183" t="s">
        <v>110</v>
      </c>
      <c r="D54" s="183" t="s">
        <v>127</v>
      </c>
      <c r="E54" s="178"/>
      <c r="F54" s="178"/>
      <c r="G54" s="178"/>
      <c r="H54" s="178"/>
      <c r="I54" s="178"/>
      <c r="J54" s="178"/>
      <c r="K54" s="178"/>
      <c r="L54" s="168">
        <f>SUM(M54:O55)</f>
        <v>37252.6</v>
      </c>
      <c r="M54" s="168">
        <f>V54</f>
        <v>372.5</v>
      </c>
      <c r="N54" s="168"/>
      <c r="O54" s="168">
        <f>W54</f>
        <v>36880.1</v>
      </c>
      <c r="P54" s="166"/>
      <c r="Q54" s="166"/>
      <c r="R54" s="166"/>
      <c r="S54" s="166"/>
      <c r="T54" s="166"/>
      <c r="U54" s="166"/>
      <c r="V54" s="166">
        <v>372.5</v>
      </c>
      <c r="W54" s="186">
        <v>36880.1</v>
      </c>
      <c r="X54" s="84"/>
      <c r="Y54" s="166"/>
      <c r="Z54" s="166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</row>
    <row r="55" spans="1:160" s="67" customFormat="1" ht="66" customHeight="1">
      <c r="A55" s="181"/>
      <c r="B55" s="184"/>
      <c r="C55" s="184"/>
      <c r="D55" s="185"/>
      <c r="E55" s="179"/>
      <c r="F55" s="179"/>
      <c r="G55" s="179"/>
      <c r="H55" s="179"/>
      <c r="I55" s="179"/>
      <c r="J55" s="179"/>
      <c r="K55" s="179"/>
      <c r="L55" s="169"/>
      <c r="M55" s="169"/>
      <c r="N55" s="169"/>
      <c r="O55" s="169"/>
      <c r="P55" s="167"/>
      <c r="Q55" s="167"/>
      <c r="R55" s="167"/>
      <c r="S55" s="167"/>
      <c r="T55" s="167"/>
      <c r="U55" s="167"/>
      <c r="V55" s="167"/>
      <c r="W55" s="187"/>
      <c r="X55" s="85"/>
      <c r="Y55" s="167"/>
      <c r="Z55" s="167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</row>
    <row r="56" spans="1:160" s="67" customFormat="1" ht="78" customHeight="1">
      <c r="A56" s="182"/>
      <c r="B56" s="185"/>
      <c r="C56" s="185"/>
      <c r="D56" s="75" t="s">
        <v>125</v>
      </c>
      <c r="E56" s="73"/>
      <c r="F56" s="73"/>
      <c r="G56" s="73"/>
      <c r="H56" s="73"/>
      <c r="I56" s="73"/>
      <c r="J56" s="73"/>
      <c r="K56" s="73"/>
      <c r="L56" s="144">
        <f>SUM(M56:O56)</f>
        <v>30303.1</v>
      </c>
      <c r="M56" s="145">
        <f>V56</f>
        <v>303.1</v>
      </c>
      <c r="N56" s="145"/>
      <c r="O56" s="145">
        <f>W56</f>
        <v>30000</v>
      </c>
      <c r="P56" s="83"/>
      <c r="Q56" s="83"/>
      <c r="R56" s="83"/>
      <c r="S56" s="83"/>
      <c r="T56" s="83"/>
      <c r="U56" s="83"/>
      <c r="V56" s="83">
        <v>303.1</v>
      </c>
      <c r="W56" s="85">
        <v>30000</v>
      </c>
      <c r="X56" s="85"/>
      <c r="Y56" s="83"/>
      <c r="Z56" s="83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</row>
    <row r="57" spans="1:160" s="67" customFormat="1" ht="16.5">
      <c r="A57" s="74"/>
      <c r="B57" s="75"/>
      <c r="C57" s="75"/>
      <c r="D57" s="75" t="s">
        <v>126</v>
      </c>
      <c r="E57" s="72"/>
      <c r="F57" s="72"/>
      <c r="G57" s="72"/>
      <c r="H57" s="72"/>
      <c r="I57" s="72"/>
      <c r="J57" s="72"/>
      <c r="K57" s="72"/>
      <c r="L57" s="146">
        <f>L54+L56</f>
        <v>67555.7</v>
      </c>
      <c r="M57" s="146">
        <f>M54+M56</f>
        <v>675.6</v>
      </c>
      <c r="N57" s="146">
        <f>N54+N56</f>
        <v>0</v>
      </c>
      <c r="O57" s="146">
        <f>O54+O56</f>
        <v>66880.1</v>
      </c>
      <c r="P57" s="147"/>
      <c r="Q57" s="147"/>
      <c r="R57" s="147"/>
      <c r="S57" s="147"/>
      <c r="T57" s="147"/>
      <c r="U57" s="147"/>
      <c r="V57" s="62">
        <f>V54+V56</f>
        <v>675.6</v>
      </c>
      <c r="W57" s="148">
        <f>W54+W56</f>
        <v>66880.1</v>
      </c>
      <c r="X57" s="148"/>
      <c r="Y57" s="147"/>
      <c r="Z57" s="147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</row>
    <row r="58" spans="1:160" s="67" customFormat="1" ht="16.5">
      <c r="A58" s="74"/>
      <c r="B58" s="75"/>
      <c r="C58" s="202" t="s">
        <v>49</v>
      </c>
      <c r="D58" s="203"/>
      <c r="E58" s="72"/>
      <c r="F58" s="72"/>
      <c r="G58" s="72"/>
      <c r="H58" s="72"/>
      <c r="I58" s="72"/>
      <c r="J58" s="72"/>
      <c r="K58" s="72"/>
      <c r="L58" s="163">
        <f>SUM(M58:O58)</f>
        <v>37252.6</v>
      </c>
      <c r="M58" s="163">
        <f>V58</f>
        <v>372.5</v>
      </c>
      <c r="N58" s="163">
        <f>N57</f>
        <v>0</v>
      </c>
      <c r="O58" s="163">
        <f>W58</f>
        <v>36880.1</v>
      </c>
      <c r="P58" s="147"/>
      <c r="Q58" s="147"/>
      <c r="R58" s="147"/>
      <c r="S58" s="147"/>
      <c r="T58" s="147"/>
      <c r="U58" s="147"/>
      <c r="V58" s="161">
        <v>372.5</v>
      </c>
      <c r="W58" s="162">
        <f>W54</f>
        <v>36880.1</v>
      </c>
      <c r="X58" s="148"/>
      <c r="Y58" s="147"/>
      <c r="Z58" s="147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</row>
    <row r="59" spans="1:26" ht="32.25" customHeight="1">
      <c r="A59" s="235" t="s">
        <v>136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7"/>
    </row>
    <row r="60" spans="1:160" s="32" customFormat="1" ht="26.25" customHeight="1">
      <c r="A60" s="197" t="s">
        <v>107</v>
      </c>
      <c r="B60" s="197"/>
      <c r="C60" s="197"/>
      <c r="D60" s="197"/>
      <c r="E60" s="197"/>
      <c r="F60" s="197"/>
      <c r="G60" s="197"/>
      <c r="H60" s="197"/>
      <c r="I60" s="197"/>
      <c r="J60" s="54"/>
      <c r="K60" s="54"/>
      <c r="L60" s="90">
        <f>M60+N60+O60</f>
        <v>70899</v>
      </c>
      <c r="M60" s="90">
        <f>P60+R60+T60+V60+Y60</f>
        <v>1656.8000000000002</v>
      </c>
      <c r="N60" s="90">
        <f>Q60+S60+U60</f>
        <v>2362.1000000000004</v>
      </c>
      <c r="O60" s="90">
        <f>W60</f>
        <v>66880.1</v>
      </c>
      <c r="P60" s="90">
        <f aca="true" t="shared" si="1" ref="P60:U60">P51+P35+P26</f>
        <v>279.2</v>
      </c>
      <c r="Q60" s="90">
        <f t="shared" si="1"/>
        <v>809.1000000000001</v>
      </c>
      <c r="R60" s="90">
        <f t="shared" si="1"/>
        <v>627.8</v>
      </c>
      <c r="S60" s="90">
        <f t="shared" si="1"/>
        <v>795.5</v>
      </c>
      <c r="T60" s="90">
        <f t="shared" si="1"/>
        <v>74.2</v>
      </c>
      <c r="U60" s="90">
        <f t="shared" si="1"/>
        <v>757.5</v>
      </c>
      <c r="V60" s="90">
        <f>V51+V35+V26+V57</f>
        <v>675.6</v>
      </c>
      <c r="W60" s="149">
        <f>W51+W26+W57</f>
        <v>66880.1</v>
      </c>
      <c r="X60" s="90"/>
      <c r="Y60" s="90">
        <f>Y51+Y35+Y26</f>
        <v>0</v>
      </c>
      <c r="Z60" s="90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</row>
    <row r="61" spans="1:160" s="27" customFormat="1" ht="22.5" customHeight="1">
      <c r="A61" s="89"/>
      <c r="B61" s="198" t="s">
        <v>108</v>
      </c>
      <c r="C61" s="198"/>
      <c r="D61" s="198"/>
      <c r="E61" s="71"/>
      <c r="F61" s="71"/>
      <c r="G61" s="71"/>
      <c r="H61" s="71"/>
      <c r="I61" s="71"/>
      <c r="J61" s="71"/>
      <c r="K61" s="71"/>
      <c r="L61" s="91">
        <f>M61+N61+O61</f>
        <v>68536.90000000001</v>
      </c>
      <c r="M61" s="90">
        <f>P61+R61+T61+V61+Y61</f>
        <v>1656.8000000000002</v>
      </c>
      <c r="N61" s="90"/>
      <c r="O61" s="90">
        <f>W61</f>
        <v>66880.1</v>
      </c>
      <c r="P61" s="91">
        <f>P60</f>
        <v>279.2</v>
      </c>
      <c r="Q61" s="150"/>
      <c r="R61" s="91">
        <f>R60</f>
        <v>627.8</v>
      </c>
      <c r="S61" s="150"/>
      <c r="T61" s="91">
        <f>T60</f>
        <v>74.2</v>
      </c>
      <c r="U61" s="150"/>
      <c r="V61" s="91">
        <v>675.6</v>
      </c>
      <c r="W61" s="151">
        <v>66880.1</v>
      </c>
      <c r="X61" s="152"/>
      <c r="Y61" s="153">
        <f>Y60</f>
        <v>0</v>
      </c>
      <c r="Z61" s="153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</row>
    <row r="62" spans="1:160" s="27" customFormat="1" ht="22.5" customHeight="1">
      <c r="A62" s="56"/>
      <c r="B62" s="199" t="s">
        <v>49</v>
      </c>
      <c r="C62" s="199"/>
      <c r="D62" s="199"/>
      <c r="E62" s="25"/>
      <c r="F62" s="25"/>
      <c r="G62" s="25"/>
      <c r="H62" s="25"/>
      <c r="I62" s="25"/>
      <c r="J62" s="25"/>
      <c r="K62" s="25"/>
      <c r="L62" s="92">
        <f>M62+N62+O62</f>
        <v>37983.4</v>
      </c>
      <c r="M62" s="92">
        <f>P62+R62+T62+V62+Y62</f>
        <v>1103.3</v>
      </c>
      <c r="N62" s="90"/>
      <c r="O62" s="92">
        <f>W62</f>
        <v>36880.1</v>
      </c>
      <c r="P62" s="92">
        <f>P36</f>
        <v>28.8</v>
      </c>
      <c r="Q62" s="92"/>
      <c r="R62" s="92">
        <f>R36</f>
        <v>627.8</v>
      </c>
      <c r="S62" s="92"/>
      <c r="T62" s="92">
        <f>T36</f>
        <v>74.2</v>
      </c>
      <c r="U62" s="92"/>
      <c r="V62" s="92">
        <v>372.5</v>
      </c>
      <c r="W62" s="154">
        <v>36880.1</v>
      </c>
      <c r="X62" s="90"/>
      <c r="Y62" s="90">
        <f>Y36</f>
        <v>0</v>
      </c>
      <c r="Z62" s="90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</row>
    <row r="63" spans="1:160" s="16" customFormat="1" ht="27" customHeight="1">
      <c r="A63" s="47" t="s">
        <v>109</v>
      </c>
      <c r="B63" s="196" t="s">
        <v>110</v>
      </c>
      <c r="C63" s="196"/>
      <c r="D63" s="196"/>
      <c r="E63" s="25"/>
      <c r="F63" s="25"/>
      <c r="G63" s="25"/>
      <c r="H63" s="33"/>
      <c r="I63" s="33"/>
      <c r="J63" s="33"/>
      <c r="K63" s="33"/>
      <c r="L63" s="92">
        <f>M63+N63+O63</f>
        <v>67806.1</v>
      </c>
      <c r="M63" s="92">
        <f>P63+R63+T63+V63+Y63</f>
        <v>926</v>
      </c>
      <c r="N63" s="90"/>
      <c r="O63" s="92">
        <f>W63</f>
        <v>66880.1</v>
      </c>
      <c r="P63" s="93">
        <f>P26</f>
        <v>250.4</v>
      </c>
      <c r="Q63" s="92"/>
      <c r="R63" s="92">
        <v>0</v>
      </c>
      <c r="S63" s="92"/>
      <c r="T63" s="93">
        <v>0</v>
      </c>
      <c r="U63" s="92"/>
      <c r="V63" s="93">
        <f>V54+V56</f>
        <v>675.6</v>
      </c>
      <c r="W63" s="155">
        <f>W54+W56</f>
        <v>66880.1</v>
      </c>
      <c r="X63" s="148"/>
      <c r="Y63" s="148">
        <v>0</v>
      </c>
      <c r="Z63" s="90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</row>
    <row r="64" spans="1:160" s="16" customFormat="1" ht="18" customHeight="1">
      <c r="A64" s="47"/>
      <c r="B64" s="41"/>
      <c r="C64" s="196" t="s">
        <v>49</v>
      </c>
      <c r="D64" s="196"/>
      <c r="E64" s="25"/>
      <c r="F64" s="25"/>
      <c r="G64" s="25"/>
      <c r="H64" s="33"/>
      <c r="I64" s="33"/>
      <c r="J64" s="33"/>
      <c r="K64" s="33"/>
      <c r="L64" s="92">
        <f>M64+N64+O64</f>
        <v>37252.6</v>
      </c>
      <c r="M64" s="92">
        <f>P64+R64+T64+V64+Y64</f>
        <v>372.5</v>
      </c>
      <c r="N64" s="90"/>
      <c r="O64" s="92">
        <f>W64</f>
        <v>36880.1</v>
      </c>
      <c r="P64" s="94"/>
      <c r="Q64" s="94"/>
      <c r="R64" s="94"/>
      <c r="S64" s="94"/>
      <c r="T64" s="94"/>
      <c r="U64" s="94"/>
      <c r="V64" s="94">
        <f>V54</f>
        <v>372.5</v>
      </c>
      <c r="W64" s="156">
        <f>W54</f>
        <v>36880.1</v>
      </c>
      <c r="X64" s="157"/>
      <c r="Y64" s="90"/>
      <c r="Z64" s="90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</row>
    <row r="65" spans="1:160" s="16" customFormat="1" ht="35.25" customHeight="1">
      <c r="A65" s="47" t="s">
        <v>137</v>
      </c>
      <c r="B65" s="196" t="s">
        <v>111</v>
      </c>
      <c r="C65" s="196"/>
      <c r="D65" s="196"/>
      <c r="E65" s="25"/>
      <c r="F65" s="25"/>
      <c r="G65" s="25"/>
      <c r="H65" s="33"/>
      <c r="I65" s="33"/>
      <c r="J65" s="33"/>
      <c r="K65" s="33"/>
      <c r="L65" s="92">
        <f>L35</f>
        <v>730.8000000000001</v>
      </c>
      <c r="M65" s="93">
        <f>M35</f>
        <v>730.8000000000001</v>
      </c>
      <c r="N65" s="93"/>
      <c r="O65" s="92"/>
      <c r="P65" s="93">
        <f>P35</f>
        <v>28.8</v>
      </c>
      <c r="Q65" s="93"/>
      <c r="R65" s="93">
        <f>R35</f>
        <v>627.8</v>
      </c>
      <c r="S65" s="93"/>
      <c r="T65" s="93">
        <f>T35</f>
        <v>74.2</v>
      </c>
      <c r="U65" s="93"/>
      <c r="V65" s="93">
        <f>V35</f>
        <v>0</v>
      </c>
      <c r="W65" s="154"/>
      <c r="X65" s="90"/>
      <c r="Y65" s="90">
        <f>Y35</f>
        <v>0</v>
      </c>
      <c r="Z65" s="90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</row>
    <row r="66" spans="1:160" s="16" customFormat="1" ht="22.5" customHeight="1">
      <c r="A66" s="48"/>
      <c r="B66" s="42"/>
      <c r="C66" s="201" t="s">
        <v>49</v>
      </c>
      <c r="D66" s="201"/>
      <c r="E66" s="64"/>
      <c r="F66" s="64"/>
      <c r="G66" s="64"/>
      <c r="H66" s="49"/>
      <c r="I66" s="49"/>
      <c r="J66" s="49"/>
      <c r="K66" s="49"/>
      <c r="L66" s="95">
        <f>L36</f>
        <v>730.8000000000001</v>
      </c>
      <c r="M66" s="95">
        <f>M36</f>
        <v>730.8000000000001</v>
      </c>
      <c r="N66" s="95"/>
      <c r="O66" s="92"/>
      <c r="P66" s="95">
        <f>P36</f>
        <v>28.8</v>
      </c>
      <c r="Q66" s="95"/>
      <c r="R66" s="95">
        <f>R36</f>
        <v>627.8</v>
      </c>
      <c r="S66" s="95"/>
      <c r="T66" s="95">
        <f>T36</f>
        <v>74.2</v>
      </c>
      <c r="U66" s="95"/>
      <c r="V66" s="95">
        <f>V36</f>
        <v>0</v>
      </c>
      <c r="W66" s="158"/>
      <c r="X66" s="90"/>
      <c r="Y66" s="90">
        <f>Y36</f>
        <v>0</v>
      </c>
      <c r="Z66" s="90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</row>
    <row r="67" spans="1:160" s="16" customFormat="1" ht="0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12"/>
      <c r="Y67" s="96"/>
      <c r="Z67" s="96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</row>
    <row r="68" spans="1:160" s="16" customFormat="1" ht="0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12"/>
      <c r="Y68" s="96"/>
      <c r="Z68" s="96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</row>
    <row r="69" spans="1:24" ht="16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ht="16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</row>
    <row r="71" spans="1:23" ht="16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6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16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/>
      <c r="M73" s="159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16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/>
      <c r="M74" s="12"/>
      <c r="N74" s="12"/>
      <c r="O74" s="12"/>
      <c r="P74" s="159"/>
      <c r="Q74" s="12"/>
      <c r="R74" s="12"/>
      <c r="S74" s="12"/>
      <c r="T74" s="12"/>
      <c r="U74" s="12"/>
      <c r="V74" s="12"/>
      <c r="W74" s="12"/>
    </row>
    <row r="75" spans="1:23" ht="16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59"/>
      <c r="M75" s="159"/>
      <c r="N75" s="159"/>
      <c r="O75" s="159"/>
      <c r="P75" s="12"/>
      <c r="Q75" s="12"/>
      <c r="R75" s="12"/>
      <c r="S75" s="12"/>
      <c r="T75" s="12"/>
      <c r="U75" s="12"/>
      <c r="V75" s="12"/>
      <c r="W75" s="12"/>
    </row>
    <row r="76" spans="1:23" ht="16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  <c r="M76" s="12"/>
      <c r="N76" s="12"/>
      <c r="O76" s="12"/>
      <c r="P76" s="12"/>
      <c r="Q76" s="12"/>
      <c r="R76" s="12"/>
      <c r="S76" s="12"/>
      <c r="T76" s="159"/>
      <c r="U76" s="12"/>
      <c r="V76" s="12"/>
      <c r="W76" s="12"/>
    </row>
    <row r="77" spans="1:23" ht="16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/>
      <c r="M77" s="159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6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2"/>
      <c r="M78" s="160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16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6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16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6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16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6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16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16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16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16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6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6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16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16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16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16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6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6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6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6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6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6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6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6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6.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6.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6.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6.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6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6.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</sheetData>
  <sheetProtection selectLockedCells="1" selectUnlockedCells="1"/>
  <mergeCells count="124">
    <mergeCell ref="A59:Z59"/>
    <mergeCell ref="L7:O7"/>
    <mergeCell ref="O8:O9"/>
    <mergeCell ref="H8:H9"/>
    <mergeCell ref="A6:W6"/>
    <mergeCell ref="N3:W5"/>
    <mergeCell ref="A7:C7"/>
    <mergeCell ref="D7:E7"/>
    <mergeCell ref="F7:K7"/>
    <mergeCell ref="A8:A9"/>
    <mergeCell ref="B8:B9"/>
    <mergeCell ref="C8:C9"/>
    <mergeCell ref="D8:D9"/>
    <mergeCell ref="P7:W7"/>
    <mergeCell ref="N8:N9"/>
    <mergeCell ref="P8:Q8"/>
    <mergeCell ref="R8:S8"/>
    <mergeCell ref="T8:U8"/>
    <mergeCell ref="L8:L9"/>
    <mergeCell ref="V8:X8"/>
    <mergeCell ref="B13:C13"/>
    <mergeCell ref="D13:N13"/>
    <mergeCell ref="P13:W13"/>
    <mergeCell ref="M8:M9"/>
    <mergeCell ref="K8:K9"/>
    <mergeCell ref="J8:J9"/>
    <mergeCell ref="I8:I9"/>
    <mergeCell ref="E8:E9"/>
    <mergeCell ref="F8:F9"/>
    <mergeCell ref="G8:G9"/>
    <mergeCell ref="B14:C14"/>
    <mergeCell ref="D14:N14"/>
    <mergeCell ref="P14:W14"/>
    <mergeCell ref="B15:C15"/>
    <mergeCell ref="D15:N15"/>
    <mergeCell ref="P15:W15"/>
    <mergeCell ref="B16:C16"/>
    <mergeCell ref="D16:N16"/>
    <mergeCell ref="P16:W16"/>
    <mergeCell ref="B17:C17"/>
    <mergeCell ref="D17:N17"/>
    <mergeCell ref="P17:W17"/>
    <mergeCell ref="P20:W20"/>
    <mergeCell ref="B21:C21"/>
    <mergeCell ref="D21:W21"/>
    <mergeCell ref="A22:W22"/>
    <mergeCell ref="B18:C18"/>
    <mergeCell ref="D18:N18"/>
    <mergeCell ref="P18:W18"/>
    <mergeCell ref="B19:C19"/>
    <mergeCell ref="D19:N19"/>
    <mergeCell ref="P19:W19"/>
    <mergeCell ref="A37:F37"/>
    <mergeCell ref="B38:B39"/>
    <mergeCell ref="C24:C25"/>
    <mergeCell ref="B24:B25"/>
    <mergeCell ref="B20:C20"/>
    <mergeCell ref="D20:N20"/>
    <mergeCell ref="D24:D25"/>
    <mergeCell ref="E24:E25"/>
    <mergeCell ref="K24:K25"/>
    <mergeCell ref="J24:J25"/>
    <mergeCell ref="B65:D65"/>
    <mergeCell ref="C66:D66"/>
    <mergeCell ref="B62:D62"/>
    <mergeCell ref="B63:D63"/>
    <mergeCell ref="C58:D58"/>
    <mergeCell ref="B23:W23"/>
    <mergeCell ref="B27:D27"/>
    <mergeCell ref="B28:B34"/>
    <mergeCell ref="C28:C34"/>
    <mergeCell ref="B36:D36"/>
    <mergeCell ref="W54:W55"/>
    <mergeCell ref="A11:Z11"/>
    <mergeCell ref="A12:Z12"/>
    <mergeCell ref="Y8:Z8"/>
    <mergeCell ref="C64:D64"/>
    <mergeCell ref="A60:I60"/>
    <mergeCell ref="B61:D61"/>
    <mergeCell ref="Z54:Z55"/>
    <mergeCell ref="B52:D52"/>
    <mergeCell ref="C38:C39"/>
    <mergeCell ref="Y54:Y55"/>
    <mergeCell ref="U54:U55"/>
    <mergeCell ref="T54:T55"/>
    <mergeCell ref="S54:S55"/>
    <mergeCell ref="M54:M55"/>
    <mergeCell ref="V54:V55"/>
    <mergeCell ref="R54:R55"/>
    <mergeCell ref="Q54:Q55"/>
    <mergeCell ref="P54:P55"/>
    <mergeCell ref="N54:N55"/>
    <mergeCell ref="L54:L55"/>
    <mergeCell ref="K54:K55"/>
    <mergeCell ref="J54:J55"/>
    <mergeCell ref="I54:I55"/>
    <mergeCell ref="H54:H55"/>
    <mergeCell ref="G54:G55"/>
    <mergeCell ref="F54:F55"/>
    <mergeCell ref="E54:E55"/>
    <mergeCell ref="A54:A56"/>
    <mergeCell ref="B54:B56"/>
    <mergeCell ref="C54:C56"/>
    <mergeCell ref="D54:D55"/>
    <mergeCell ref="I24:I25"/>
    <mergeCell ref="H24:H25"/>
    <mergeCell ref="G24:G25"/>
    <mergeCell ref="F24:F25"/>
    <mergeCell ref="Z24:Z25"/>
    <mergeCell ref="X24:X25"/>
    <mergeCell ref="W24:W25"/>
    <mergeCell ref="V24:V25"/>
    <mergeCell ref="U24:U25"/>
    <mergeCell ref="S24:S25"/>
    <mergeCell ref="L24:L25"/>
    <mergeCell ref="Y24:Y25"/>
    <mergeCell ref="T24:T25"/>
    <mergeCell ref="O54:O55"/>
    <mergeCell ref="R24:R25"/>
    <mergeCell ref="Q24:Q25"/>
    <mergeCell ref="P24:P25"/>
    <mergeCell ref="O24:O25"/>
    <mergeCell ref="N24:N25"/>
    <mergeCell ref="M24:M25"/>
  </mergeCells>
  <printOptions/>
  <pageMargins left="0.3937007874015748" right="0.11811023622047245" top="0.1968503937007874" bottom="0.4330708661417323" header="0.5118110236220472" footer="0.15748031496062992"/>
  <pageSetup fitToHeight="0" fitToWidth="1" horizontalDpi="300" verticalDpi="300" orientation="landscape" paperSize="9" scale="53" r:id="rId3"/>
  <headerFooter alignWithMargins="0">
    <oddFooter>&amp;CСтраница &amp;P</oddFooter>
  </headerFooter>
  <rowBreaks count="2" manualBreakCount="2">
    <brk id="33" max="25" man="1"/>
    <brk id="45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ГАУ СО РАЭПЭ</dc:creator>
  <cp:keywords/>
  <dc:description/>
  <cp:lastModifiedBy>ROMP22</cp:lastModifiedBy>
  <cp:lastPrinted>2020-10-19T05:04:13Z</cp:lastPrinted>
  <dcterms:created xsi:type="dcterms:W3CDTF">2009-08-24T06:37:48Z</dcterms:created>
  <dcterms:modified xsi:type="dcterms:W3CDTF">2020-10-28T06:50:35Z</dcterms:modified>
  <cp:category/>
  <cp:version/>
  <cp:contentType/>
  <cp:contentStatus/>
  <cp:revision>4</cp:revision>
</cp:coreProperties>
</file>