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'!$A$1:$BW$51</definedName>
  </definedNames>
  <calcPr calcId="145621"/>
</workbook>
</file>

<file path=xl/calcChain.xml><?xml version="1.0" encoding="utf-8"?>
<calcChain xmlns="http://schemas.openxmlformats.org/spreadsheetml/2006/main">
  <c r="BN17" i="9" l="1"/>
  <c r="BI35" i="9" l="1"/>
  <c r="BD35" i="9"/>
  <c r="AY35" i="9"/>
  <c r="AT35" i="9"/>
  <c r="AO35" i="9"/>
  <c r="AJ35" i="9"/>
  <c r="AE35" i="9"/>
  <c r="Y35" i="9"/>
  <c r="T35" i="9"/>
  <c r="O35" i="9"/>
  <c r="I35" i="9"/>
  <c r="BN34" i="9"/>
  <c r="BI34" i="9"/>
  <c r="BD34" i="9"/>
  <c r="AY34" i="9"/>
  <c r="AT34" i="9"/>
  <c r="AO34" i="9"/>
  <c r="E34" i="9" s="1"/>
  <c r="AJ34" i="9"/>
  <c r="T34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15" i="9" l="1"/>
  <c r="E35" i="9"/>
  <c r="BS16" i="9"/>
  <c r="BN16" i="9"/>
  <c r="E16" i="9" s="1"/>
  <c r="BN24" i="9" l="1"/>
  <c r="BS29" i="9" l="1"/>
  <c r="BN29" i="9"/>
  <c r="AY28" i="9"/>
  <c r="BS28" i="9"/>
  <c r="BN28" i="9"/>
  <c r="BN13" i="9" l="1"/>
  <c r="BS38" i="9" l="1"/>
  <c r="BV42" i="9" l="1"/>
  <c r="BU42" i="9"/>
  <c r="BT42" i="9"/>
  <c r="BR42" i="9"/>
  <c r="T41" i="9"/>
  <c r="T40" i="9"/>
  <c r="T39" i="9"/>
  <c r="T38" i="9"/>
  <c r="T37" i="9"/>
  <c r="T36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4" i="9"/>
  <c r="T13" i="9"/>
  <c r="T12" i="9"/>
  <c r="T11" i="9"/>
  <c r="T10" i="9"/>
  <c r="T8" i="9"/>
  <c r="BS40" i="9"/>
  <c r="BS30" i="9" l="1"/>
  <c r="BS27" i="9"/>
  <c r="BS25" i="9"/>
  <c r="BS20" i="9"/>
  <c r="BN20" i="9"/>
  <c r="BS19" i="9" l="1"/>
  <c r="BS18" i="9" l="1"/>
  <c r="BS12" i="9"/>
  <c r="BN12" i="9"/>
  <c r="BS26" i="9"/>
  <c r="AT17" i="9"/>
  <c r="BN11" i="9"/>
  <c r="BS42" i="9" l="1"/>
  <c r="BN25" i="9"/>
  <c r="BN18" i="9"/>
  <c r="BN27" i="9" l="1"/>
  <c r="BN22" i="9"/>
  <c r="BW42" i="9" l="1"/>
  <c r="BQ42" i="9"/>
  <c r="BP42" i="9"/>
  <c r="BO42" i="9"/>
  <c r="BM42" i="9"/>
  <c r="BL42" i="9"/>
  <c r="BK42" i="9"/>
  <c r="BJ42" i="9"/>
  <c r="BH42" i="9"/>
  <c r="BG42" i="9"/>
  <c r="BF42" i="9"/>
  <c r="BE42" i="9"/>
  <c r="BC42" i="9"/>
  <c r="BB42" i="9"/>
  <c r="BA42" i="9"/>
  <c r="AZ42" i="9"/>
  <c r="AX42" i="9"/>
  <c r="AW42" i="9"/>
  <c r="AV42" i="9"/>
  <c r="AU42" i="9"/>
  <c r="AS42" i="9"/>
  <c r="AR42" i="9"/>
  <c r="AQ42" i="9"/>
  <c r="AP42" i="9"/>
  <c r="AN42" i="9"/>
  <c r="AM42" i="9"/>
  <c r="AL42" i="9"/>
  <c r="AK42" i="9"/>
  <c r="AI42" i="9"/>
  <c r="AH42" i="9"/>
  <c r="AG42" i="9"/>
  <c r="AF42" i="9"/>
  <c r="AD42" i="9"/>
  <c r="AC42" i="9"/>
  <c r="AB42" i="9"/>
  <c r="AA42" i="9"/>
  <c r="X42" i="9"/>
  <c r="W42" i="9"/>
  <c r="V42" i="9"/>
  <c r="U42" i="9"/>
  <c r="S42" i="9"/>
  <c r="R42" i="9"/>
  <c r="Q42" i="9"/>
  <c r="P42" i="9"/>
  <c r="M42" i="9"/>
  <c r="L42" i="9"/>
  <c r="K42" i="9"/>
  <c r="J42" i="9"/>
  <c r="H42" i="9"/>
  <c r="BN41" i="9"/>
  <c r="BI41" i="9"/>
  <c r="BD41" i="9"/>
  <c r="AY41" i="9"/>
  <c r="E41" i="9" l="1"/>
  <c r="BN40" i="9"/>
  <c r="BI40" i="9"/>
  <c r="BD40" i="9"/>
  <c r="AY40" i="9"/>
  <c r="E40" i="9" l="1"/>
  <c r="BN26" i="9"/>
  <c r="BN19" i="9" l="1"/>
  <c r="BI19" i="9"/>
  <c r="BD19" i="9"/>
  <c r="AY19" i="9"/>
  <c r="E19" i="9" l="1"/>
  <c r="BN33" i="9"/>
  <c r="BI30" i="9" l="1"/>
  <c r="E30" i="9" s="1"/>
  <c r="BN30" i="9"/>
  <c r="BN10" i="9" l="1"/>
  <c r="BN42" i="9" l="1"/>
  <c r="I10" i="9" l="1"/>
  <c r="BI22" i="9" l="1"/>
  <c r="BD22" i="9"/>
  <c r="AY22" i="9"/>
  <c r="AT22" i="9"/>
  <c r="E22" i="9" l="1"/>
  <c r="BD39" i="9" l="1"/>
  <c r="BI10" i="9" l="1"/>
  <c r="BI11" i="9"/>
  <c r="BI12" i="9"/>
  <c r="BI13" i="9"/>
  <c r="BI14" i="9"/>
  <c r="BI17" i="9"/>
  <c r="BI18" i="9"/>
  <c r="BI20" i="9"/>
  <c r="BI21" i="9"/>
  <c r="BI23" i="9"/>
  <c r="BI24" i="9"/>
  <c r="BI25" i="9"/>
  <c r="BI26" i="9"/>
  <c r="BI27" i="9"/>
  <c r="BI28" i="9"/>
  <c r="BI29" i="9"/>
  <c r="BI31" i="9"/>
  <c r="BI32" i="9"/>
  <c r="BI33" i="9"/>
  <c r="BI36" i="9"/>
  <c r="BI37" i="9"/>
  <c r="BI38" i="9"/>
  <c r="BI39" i="9"/>
  <c r="AT39" i="9"/>
  <c r="AY39" i="9"/>
  <c r="E39" i="9" l="1"/>
  <c r="BD20" i="9"/>
  <c r="E20" i="9" s="1"/>
  <c r="BD26" i="9" l="1"/>
  <c r="AY26" i="9"/>
  <c r="BI8" i="9"/>
  <c r="BI42" i="9" s="1"/>
  <c r="E26" i="9" l="1"/>
  <c r="AT29" i="9"/>
  <c r="AO29" i="9"/>
  <c r="Z42" i="9" l="1"/>
  <c r="N42" i="9"/>
  <c r="G42" i="9"/>
  <c r="F42" i="9"/>
  <c r="BD38" i="9"/>
  <c r="AY38" i="9"/>
  <c r="AT38" i="9"/>
  <c r="AO38" i="9"/>
  <c r="E38" i="9" s="1"/>
  <c r="BD24" i="9"/>
  <c r="AY24" i="9"/>
  <c r="E24" i="9" s="1"/>
  <c r="BD36" i="9"/>
  <c r="AY36" i="9"/>
  <c r="AT36" i="9"/>
  <c r="AO36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21" i="9"/>
  <c r="AY21" i="9"/>
  <c r="AT21" i="9"/>
  <c r="AO21" i="9"/>
  <c r="AJ21" i="9"/>
  <c r="AE21" i="9"/>
  <c r="Y21" i="9"/>
  <c r="O21" i="9"/>
  <c r="I21" i="9"/>
  <c r="BD18" i="9"/>
  <c r="AY18" i="9"/>
  <c r="AT18" i="9"/>
  <c r="AO18" i="9"/>
  <c r="AJ18" i="9"/>
  <c r="AE18" i="9"/>
  <c r="Y18" i="9"/>
  <c r="O18" i="9"/>
  <c r="I18" i="9"/>
  <c r="BD17" i="9"/>
  <c r="AY17" i="9"/>
  <c r="AO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2" i="9" s="1"/>
  <c r="AJ8" i="9"/>
  <c r="AE8" i="9"/>
  <c r="AE42" i="9" s="1"/>
  <c r="Y8" i="9"/>
  <c r="T42" i="9"/>
  <c r="O8" i="9"/>
  <c r="I8" i="9"/>
  <c r="I42" i="9" s="1"/>
  <c r="E18" i="9" l="1"/>
  <c r="E29" i="9"/>
  <c r="O42" i="9"/>
  <c r="Y42" i="9"/>
  <c r="E11" i="9"/>
  <c r="AJ42" i="9"/>
  <c r="AT42" i="9"/>
  <c r="AY42" i="9"/>
  <c r="E10" i="9"/>
  <c r="E33" i="9"/>
  <c r="E31" i="9"/>
  <c r="E13" i="9"/>
  <c r="E17" i="9"/>
  <c r="E23" i="9"/>
  <c r="E32" i="9"/>
  <c r="E12" i="9"/>
  <c r="E14" i="9"/>
  <c r="E36" i="9"/>
  <c r="E8" i="9"/>
  <c r="E21" i="9"/>
  <c r="BD27" i="9"/>
  <c r="BD42" i="9" s="1"/>
  <c r="E42" i="9" l="1"/>
  <c r="E27" i="9"/>
</calcChain>
</file>

<file path=xl/sharedStrings.xml><?xml version="1.0" encoding="utf-8"?>
<sst xmlns="http://schemas.openxmlformats.org/spreadsheetml/2006/main" count="232" uniqueCount="172">
  <si>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</si>
  <si>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</si>
  <si>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</si>
  <si>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</si>
  <si>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</si>
  <si>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</si>
  <si>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</si>
  <si>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</si>
  <si>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</si>
  <si>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</si>
  <si>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</si>
  <si>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</si>
  <si>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</si>
  <si>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</si>
  <si>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</si>
  <si>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</si>
  <si>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</si>
  <si>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</si>
  <si>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</si>
  <si>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</si>
  <si>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</si>
  <si>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</si>
  <si>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</si>
  <si>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</si>
  <si>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</si>
  <si>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</si>
  <si>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</si>
  <si>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</si>
  <si>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</si>
  <si>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</si>
  <si>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</si>
  <si>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</si>
  <si>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</si>
  <si>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</si>
  <si>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</si>
  <si>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</si>
  <si>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</si>
  <si>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</si>
  <si>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</si>
  <si>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</si>
  <si>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</si>
  <si>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</si>
  <si>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</si>
  <si>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</si>
  <si>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</si>
  <si>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</si>
  <si>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</si>
  <si>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</si>
  <si>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</si>
  <si>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</si>
  <si>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</si>
  <si>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</si>
  <si>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</si>
  <si>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</si>
  <si>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</si>
  <si>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</si>
  <si>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</si>
  <si>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</si>
  <si>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</si>
  <si>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</si>
  <si>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</si>
  <si>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</si>
  <si>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</si>
  <si>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</si>
  <si>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</si>
  <si>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</si>
  <si>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</si>
  <si>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</si>
  <si>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</si>
  <si>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</si>
  <si>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</si>
  <si>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</si>
  <si>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</si>
  <si>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</si>
  <si>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</si>
  <si>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</si>
  <si>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>МКУ г.о. Октябрьск Самарской области "Управление социального развития Администрации городского округа Октябрьск Самарской области"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</si>
  <si>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</si>
  <si>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</si>
  <si>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</si>
  <si>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</si>
  <si>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</si>
  <si>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</si>
  <si>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</si>
  <si>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</si>
  <si>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</si>
  <si>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</si>
  <si>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</si>
  <si>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</si>
  <si>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</si>
  <si>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</si>
  <si>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</si>
  <si>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Поддержка и развитие малого и среднего предпринимательства в городском округе Октябрьск Самарской области на 2016-2024 годы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</si>
  <si>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</si>
  <si>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</si>
  <si>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</si>
  <si>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</si>
  <si>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</si>
  <si>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34</t>
  </si>
  <si>
    <t xml:space="preserve">Утверждена постановлением Администрации г.о. Октябрьск от 27.05.2022 №537 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</si>
  <si>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</si>
  <si>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</si>
  <si>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</si>
  <si>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</si>
  <si>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</si>
  <si>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</si>
  <si>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</si>
  <si>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</si>
  <si>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</si>
  <si>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</si>
  <si>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Дети Октябрьска на 2019-2027 годы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</si>
  <si>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</si>
  <si>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</si>
  <si>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</si>
  <si>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</si>
  <si>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 xml:space="preserve">Утверждена постановлением Администрации г.о. Октябрьск от 03.10.2023 №895 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</si>
  <si>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</si>
  <si>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Утверждена постановлением Администрации г.о. Октябрьск от 02.10.2023 №894</t>
  </si>
  <si>
    <t>Улучшение условий  и охраны труда в городском округе Октябрьск Самарской области" на 2018-2027 годы</t>
  </si>
  <si>
    <t>Укреплениеобщественного здоровья населения и пропаганда здорового образа жизни на территории городского округа Октябрьск Самарскй области на 2025-2030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</si>
  <si>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</si>
  <si>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</si>
  <si>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</si>
  <si>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</si>
  <si>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</si>
  <si>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</si>
  <si>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</si>
  <si>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</si>
  <si>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</si>
  <si>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№142)</t>
  </si>
  <si>
    <t>9481,8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</si>
  <si>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№199)</t>
  </si>
  <si>
    <t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№204)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</si>
  <si>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</si>
  <si>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№92)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</si>
  <si>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</si>
  <si>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</si>
  <si>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</si>
  <si>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</si>
  <si>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</si>
  <si>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</si>
  <si>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</si>
  <si>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</si>
  <si>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</si>
  <si>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№948)</t>
  </si>
  <si>
    <t>3251,7</t>
  </si>
  <si>
    <t>13194,3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</si>
  <si>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</si>
  <si>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</si>
  <si>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</si>
  <si>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№983)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</si>
  <si>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</si>
  <si>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</si>
  <si>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</si>
  <si>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</si>
  <si>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№1068)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</si>
  <si>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</si>
  <si>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</si>
  <si>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</si>
  <si>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№1120)</t>
  </si>
  <si>
    <t>Утверждена постановлением Администрации г.о. Октябрьск от 29.08.2016 г №787 (в редакции постановлений  Администрации г.о. Октябрьск от 20.11.2017 №1374; от 906 от 23.08.2018; от 29.12.2018 №1578; от 20.01.2020 №57; от 16.07.2020 №603; от 24.11.2020 №1054; от 21.12.2020 №1138; от 02.09.2021 №700; от 22.02.2022 №166; от 12.04.2022 №367; от 10.02.2023 №132; от 29.02.2024 №171; от 07.11.2024 №1086)</t>
  </si>
  <si>
    <t>Переселение граждан из аврийного жилищного фонда на территории городского округа Октябрьск на 2018-2027 годы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</si>
  <si>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</si>
  <si>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</si>
  <si>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</si>
  <si>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</si>
  <si>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</si>
  <si>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</si>
  <si>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</si>
  <si>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</si>
  <si>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ПО СОСТОЯНИЮ НА 01.02.2025 г.</t>
  </si>
  <si>
    <t>Утверждена постановлением Администрации г.о. Октябрьск от 25.08.2014 № 493 ( в редакции постановлений Администрации г.о. Октябрьск от 25.04.2016; №334; от 01.07.2016;№597;26.08.2016 №784; от 15.12.2016 №1137; от 09.01.2017 №8; от 21.07.2017 №831; от 26.09.2017 №1112; №1578 от 26.12.2017; от 20.04.2018 №400; от 05.09.2018 №973; от 08.11.2018 №1239; от 29.12.2018 №1550; от 11.07.2019 №732; от 11.12.2019 №1333; от 22.04.2020 №393; от 31.08.2020 №747; от 12.11.2020 №1012; от 30.11.2020 №1073; от 22.12.2020 №1144; от 20.02.2021 №100; от 29.03.2021 №195; от 25.05.2021 №382; от 26.07.2021 №564; от 12.10.2021 №812; от 01.02.2022 №88, от 24.06.2022 №647, от 11.01.2023 №15; от 21.02.2023 №158; от 28.12.2023 №1247; от 25.10.2024 №1036; от 13.01.2025 №9)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</si>
</sst>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3"/>
  <sheetViews>
    <sheetView tabSelected="1" showWhiteSpace="0" view="pageBreakPreview" zoomScale="90" zoomScaleNormal="90" zoomScaleSheetLayoutView="90" workbookViewId="0">
      <selection activeCell="H47" sqref="H47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170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127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86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95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108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151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128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109</v>
      </c>
      <c r="C8" s="14" t="s">
        <v>26</v>
      </c>
      <c r="D8" s="14" t="s">
        <v>169</v>
      </c>
      <c r="E8" s="32">
        <f>I8+O8+T8+Y8+AE8+AJ8+AO8+AT8+AY8+BD8+BI8</f>
        <v>659880.89999999991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1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137</v>
      </c>
      <c r="C9" s="14" t="s">
        <v>26</v>
      </c>
      <c r="D9" s="14" t="s">
        <v>153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110</v>
      </c>
      <c r="C10" s="14" t="s">
        <v>69</v>
      </c>
      <c r="D10" s="14" t="s">
        <v>131</v>
      </c>
      <c r="E10" s="32">
        <f>Y10+AE10+AJ10+AO10+AT10+AY10+BD10+BI10+BN10</f>
        <v>30129.200000000004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6276.4</v>
      </c>
      <c r="BF10" s="15">
        <v>6276.4</v>
      </c>
      <c r="BG10" s="15">
        <v>0</v>
      </c>
      <c r="BH10" s="52"/>
      <c r="BI10" s="47">
        <f t="shared" si="3"/>
        <v>6276.4</v>
      </c>
      <c r="BJ10" s="15"/>
      <c r="BK10" s="15">
        <v>6276.4</v>
      </c>
      <c r="BL10" s="15">
        <v>0</v>
      </c>
      <c r="BM10" s="15"/>
      <c r="BN10" s="47">
        <f>BQ10+BO10+BP10+BW10</f>
        <v>99</v>
      </c>
      <c r="BO10" s="15"/>
      <c r="BP10" s="15"/>
      <c r="BQ10" s="15">
        <v>99</v>
      </c>
      <c r="BR10" s="15"/>
      <c r="BS10" s="47"/>
      <c r="BT10" s="15"/>
      <c r="BU10" s="15"/>
      <c r="BV10" s="15"/>
      <c r="BW10" s="37"/>
    </row>
    <row r="11" spans="1:75" s="39" customFormat="1" ht="173.25" customHeight="1" x14ac:dyDescent="0.25">
      <c r="A11" s="77" t="s">
        <v>39</v>
      </c>
      <c r="B11" s="29" t="s">
        <v>82</v>
      </c>
      <c r="C11" s="14" t="s">
        <v>27</v>
      </c>
      <c r="D11" s="14" t="s">
        <v>129</v>
      </c>
      <c r="E11" s="32">
        <f>T11+Y11+AE11+AJ11+AO11+AT11+AY11+BD11+BI11+BN11</f>
        <v>49784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5460.1</v>
      </c>
      <c r="AZ11" s="44"/>
      <c r="BA11" s="15"/>
      <c r="BB11" s="15">
        <v>5460.1</v>
      </c>
      <c r="BC11" s="15"/>
      <c r="BD11" s="38">
        <f>BE11+BF11+BG11+BH11</f>
        <v>4895</v>
      </c>
      <c r="BE11" s="44"/>
      <c r="BF11" s="15"/>
      <c r="BG11" s="15">
        <v>4895</v>
      </c>
      <c r="BH11" s="52"/>
      <c r="BI11" s="47">
        <f t="shared" si="3"/>
        <v>4602.3999999999996</v>
      </c>
      <c r="BJ11" s="15"/>
      <c r="BK11" s="15"/>
      <c r="BL11" s="15">
        <v>4602.3999999999996</v>
      </c>
      <c r="BM11" s="15"/>
      <c r="BN11" s="47">
        <f>BO11+BP11+BQ11+BR11</f>
        <v>5596.2</v>
      </c>
      <c r="BO11" s="15"/>
      <c r="BP11" s="15"/>
      <c r="BQ11" s="15">
        <v>5596.2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93</v>
      </c>
      <c r="C12" s="29" t="s">
        <v>30</v>
      </c>
      <c r="D12" s="29" t="s">
        <v>134</v>
      </c>
      <c r="E12" s="33">
        <f>T12+Y12+AE12+AJ12+AO12+AT12+AY12+BD12+BI12</f>
        <v>525421.9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24375.800000000003</v>
      </c>
      <c r="AZ12" s="46"/>
      <c r="BA12" s="45">
        <v>8872.7000000000007</v>
      </c>
      <c r="BB12" s="15">
        <v>15503.1</v>
      </c>
      <c r="BC12" s="15"/>
      <c r="BD12" s="42">
        <f>BE12+BF12+BG12+BH12</f>
        <v>16219.8</v>
      </c>
      <c r="BE12" s="46"/>
      <c r="BF12" s="46"/>
      <c r="BG12" s="15">
        <v>16219.8</v>
      </c>
      <c r="BH12" s="52"/>
      <c r="BI12" s="47">
        <f t="shared" si="3"/>
        <v>0</v>
      </c>
      <c r="BJ12" s="15"/>
      <c r="BK12" s="15"/>
      <c r="BL12" s="15"/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07.25" customHeight="1" x14ac:dyDescent="0.25">
      <c r="A13" s="77" t="s">
        <v>41</v>
      </c>
      <c r="B13" s="29" t="s">
        <v>34</v>
      </c>
      <c r="C13" s="14" t="s">
        <v>28</v>
      </c>
      <c r="D13" s="14" t="s">
        <v>163</v>
      </c>
      <c r="E13" s="32">
        <f>H13+I13+O13+T13+Y13+AE13+AJ13+AO13+AT13+AY13+BD13+BI13+BN13</f>
        <v>313408.5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3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5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5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5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9963</v>
      </c>
      <c r="BE13" s="15"/>
      <c r="BF13" s="15"/>
      <c r="BG13" s="15">
        <v>9963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140</v>
      </c>
      <c r="C14" s="14" t="s">
        <v>25</v>
      </c>
      <c r="D14" s="14" t="s">
        <v>159</v>
      </c>
      <c r="E14" s="32">
        <f>AO14+AT14+AY14+BD14+BI14</f>
        <v>46024.800000000003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3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9081.5999999999985</v>
      </c>
      <c r="BE14" s="15">
        <v>1135.5</v>
      </c>
      <c r="BF14" s="15">
        <v>4262.3999999999996</v>
      </c>
      <c r="BG14" s="15">
        <v>3683.7</v>
      </c>
      <c r="BH14" s="52"/>
      <c r="BI14" s="47">
        <f t="shared" si="3"/>
        <v>8938</v>
      </c>
      <c r="BJ14" s="15">
        <v>1133.4000000000001</v>
      </c>
      <c r="BK14" s="15">
        <v>4186.5</v>
      </c>
      <c r="BL14" s="15">
        <v>3618.1</v>
      </c>
      <c r="BM14" s="15"/>
      <c r="BN14" s="47"/>
      <c r="BO14" s="15"/>
      <c r="BP14" s="15"/>
      <c r="BQ14" s="15"/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88</v>
      </c>
      <c r="C15" s="14" t="s">
        <v>20</v>
      </c>
      <c r="D15" s="14" t="s">
        <v>165</v>
      </c>
      <c r="E15" s="32">
        <f>O15+T15+Y15+AE15+AJ15+AO15+AT15+AY15+BD15+BI15</f>
        <v>47063.200000000004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4480.8999999999996</v>
      </c>
      <c r="BE15" s="15"/>
      <c r="BF15" s="15">
        <v>4480.8999999999996</v>
      </c>
      <c r="BG15" s="15"/>
      <c r="BH15" s="52"/>
      <c r="BI15" s="47">
        <f t="shared" si="3"/>
        <v>728.4</v>
      </c>
      <c r="BJ15" s="15"/>
      <c r="BK15" s="15">
        <v>728.4</v>
      </c>
      <c r="BL15" s="15">
        <v>0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138</v>
      </c>
      <c r="C16" s="14" t="s">
        <v>20</v>
      </c>
      <c r="D16" s="14" t="s">
        <v>152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161</v>
      </c>
      <c r="C17" s="14" t="s">
        <v>28</v>
      </c>
      <c r="D17" s="14" t="s">
        <v>160</v>
      </c>
      <c r="E17" s="32">
        <f>T17+Y17+AE17+AJ17+AO17+AT17+AY17+BD17+BI17+BN17</f>
        <v>443645.1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11056.5</v>
      </c>
      <c r="U17" s="45"/>
      <c r="V17" s="45"/>
      <c r="W17" s="45">
        <v>11056.5</v>
      </c>
      <c r="X17" s="45"/>
      <c r="Y17" s="38">
        <f t="shared" si="10"/>
        <v>7016.8</v>
      </c>
      <c r="Z17" s="15"/>
      <c r="AA17" s="45"/>
      <c r="AB17" s="45"/>
      <c r="AC17" s="45">
        <v>7016.8</v>
      </c>
      <c r="AD17" s="45"/>
      <c r="AE17" s="38">
        <f t="shared" si="4"/>
        <v>3390.4</v>
      </c>
      <c r="AF17" s="45"/>
      <c r="AG17" s="45"/>
      <c r="AH17" s="45">
        <v>3390.4</v>
      </c>
      <c r="AI17" s="45"/>
      <c r="AJ17" s="38">
        <f t="shared" si="5"/>
        <v>99955.7</v>
      </c>
      <c r="AK17" s="45"/>
      <c r="AL17" s="45">
        <v>8996</v>
      </c>
      <c r="AM17" s="45">
        <v>4997.8</v>
      </c>
      <c r="AN17" s="45">
        <v>85961.9</v>
      </c>
      <c r="AO17" s="38">
        <f t="shared" si="6"/>
        <v>172777.59999999998</v>
      </c>
      <c r="AP17" s="45"/>
      <c r="AQ17" s="45">
        <v>15494.9</v>
      </c>
      <c r="AR17" s="45">
        <v>9220.4</v>
      </c>
      <c r="AS17" s="45">
        <v>148062.29999999999</v>
      </c>
      <c r="AT17" s="38">
        <f>AU17+AV17+AW17+AX17</f>
        <v>125305.1</v>
      </c>
      <c r="AU17" s="45"/>
      <c r="AV17" s="45">
        <v>38774</v>
      </c>
      <c r="AW17" s="45">
        <v>1845.3</v>
      </c>
      <c r="AX17" s="45">
        <v>84685.8</v>
      </c>
      <c r="AY17" s="38">
        <f t="shared" si="8"/>
        <v>18189.099999999999</v>
      </c>
      <c r="AZ17" s="45"/>
      <c r="BA17" s="45">
        <v>16545.099999999999</v>
      </c>
      <c r="BB17" s="45">
        <v>1644</v>
      </c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/>
      <c r="BT17" s="45"/>
      <c r="BU17" s="45"/>
      <c r="BV17" s="45"/>
      <c r="BW17" s="37"/>
    </row>
    <row r="18" spans="1:75" s="39" customFormat="1" ht="58.5" customHeight="1" x14ac:dyDescent="0.25">
      <c r="A18" s="77" t="s">
        <v>46</v>
      </c>
      <c r="B18" s="29" t="s">
        <v>106</v>
      </c>
      <c r="C18" s="74" t="s">
        <v>64</v>
      </c>
      <c r="D18" s="14" t="s">
        <v>162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114</v>
      </c>
      <c r="C19" s="145" t="s">
        <v>100</v>
      </c>
      <c r="D19" s="143" t="s">
        <v>115</v>
      </c>
      <c r="E19" s="32">
        <f>AY19+BD19+BI19+BN19+BS19</f>
        <v>681560.3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100963.20000000001</v>
      </c>
      <c r="AZ19" s="15">
        <v>1387.5</v>
      </c>
      <c r="BA19" s="15">
        <v>5640.1</v>
      </c>
      <c r="BB19" s="15">
        <v>93935.6</v>
      </c>
      <c r="BC19" s="15"/>
      <c r="BD19" s="38">
        <f t="shared" si="9"/>
        <v>101292.9</v>
      </c>
      <c r="BE19" s="15">
        <v>1515.8</v>
      </c>
      <c r="BF19" s="15">
        <v>5214.6000000000004</v>
      </c>
      <c r="BG19" s="15">
        <v>94562.5</v>
      </c>
      <c r="BH19" s="52"/>
      <c r="BI19" s="38">
        <f t="shared" si="3"/>
        <v>98905.1</v>
      </c>
      <c r="BJ19" s="15">
        <v>1656.2</v>
      </c>
      <c r="BK19" s="15">
        <v>5214.6000000000004</v>
      </c>
      <c r="BL19" s="15">
        <v>92034.3</v>
      </c>
      <c r="BM19" s="15"/>
      <c r="BN19" s="38">
        <f>BO19+BP19+BQ19+BW19</f>
        <v>95056.8</v>
      </c>
      <c r="BO19" s="15"/>
      <c r="BP19" s="15"/>
      <c r="BQ19" s="15">
        <v>95056.8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96</v>
      </c>
      <c r="C20" s="144" t="s">
        <v>21</v>
      </c>
      <c r="D20" s="29" t="s">
        <v>99</v>
      </c>
      <c r="E20" s="32">
        <f>BD20+BI20+BN20+BS20</f>
        <v>18425.04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3070.84</v>
      </c>
      <c r="BE20" s="15"/>
      <c r="BF20" s="15"/>
      <c r="BG20" s="15">
        <v>3070.84</v>
      </c>
      <c r="BH20" s="52"/>
      <c r="BI20" s="47">
        <f t="shared" si="3"/>
        <v>3070.84</v>
      </c>
      <c r="BJ20" s="15"/>
      <c r="BK20" s="15"/>
      <c r="BL20" s="15">
        <v>3070.84</v>
      </c>
      <c r="BM20" s="15"/>
      <c r="BN20" s="47">
        <f>BO20+BP20+BQ20+BR20</f>
        <v>3070.84</v>
      </c>
      <c r="BO20" s="15"/>
      <c r="BP20" s="15"/>
      <c r="BQ20" s="15">
        <v>3070.84</v>
      </c>
      <c r="BR20" s="15"/>
      <c r="BS20" s="47">
        <f>BT20+BU20+BV20+BW20</f>
        <v>9212.52</v>
      </c>
      <c r="BT20" s="15"/>
      <c r="BU20" s="15"/>
      <c r="BV20" s="15">
        <v>9212.52</v>
      </c>
      <c r="BW20" s="37"/>
    </row>
    <row r="21" spans="1:75" s="39" customFormat="1" ht="181.5" customHeight="1" x14ac:dyDescent="0.25">
      <c r="A21" s="77" t="s">
        <v>49</v>
      </c>
      <c r="B21" s="29" t="s">
        <v>92</v>
      </c>
      <c r="C21" s="14" t="s">
        <v>21</v>
      </c>
      <c r="D21" s="14" t="s">
        <v>171</v>
      </c>
      <c r="E21" s="32">
        <f>I21+O21+T21+Y21+AE21+AJ21+AO21+AT21+AY21</f>
        <v>24118.5</v>
      </c>
      <c r="F21" s="38"/>
      <c r="G21" s="38"/>
      <c r="H21" s="38"/>
      <c r="I21" s="38">
        <f t="shared" si="0"/>
        <v>1240.3</v>
      </c>
      <c r="J21" s="15"/>
      <c r="K21" s="15"/>
      <c r="L21" s="15">
        <v>1240.3</v>
      </c>
      <c r="M21" s="15"/>
      <c r="N21" s="15"/>
      <c r="O21" s="38">
        <f t="shared" si="1"/>
        <v>1087.8</v>
      </c>
      <c r="P21" s="15"/>
      <c r="Q21" s="15"/>
      <c r="R21" s="15">
        <v>1087.8</v>
      </c>
      <c r="S21" s="15"/>
      <c r="T21" s="38">
        <f t="shared" si="2"/>
        <v>1342</v>
      </c>
      <c r="U21" s="15"/>
      <c r="V21" s="15"/>
      <c r="W21" s="15">
        <v>1342</v>
      </c>
      <c r="X21" s="15"/>
      <c r="Y21" s="38">
        <f t="shared" si="10"/>
        <v>1480.2</v>
      </c>
      <c r="Z21" s="15"/>
      <c r="AA21" s="15"/>
      <c r="AB21" s="15"/>
      <c r="AC21" s="15">
        <v>1480.2</v>
      </c>
      <c r="AD21" s="15"/>
      <c r="AE21" s="38">
        <f t="shared" si="4"/>
        <v>7427.9</v>
      </c>
      <c r="AF21" s="15"/>
      <c r="AG21" s="15">
        <v>4947.3999999999996</v>
      </c>
      <c r="AH21" s="15">
        <v>2480.5</v>
      </c>
      <c r="AI21" s="15"/>
      <c r="AJ21" s="38">
        <f t="shared" si="5"/>
        <v>2768.9</v>
      </c>
      <c r="AK21" s="15"/>
      <c r="AL21" s="15"/>
      <c r="AM21" s="15">
        <v>2768.9</v>
      </c>
      <c r="AN21" s="15"/>
      <c r="AO21" s="38">
        <f t="shared" si="6"/>
        <v>2868.7999999999997</v>
      </c>
      <c r="AP21" s="15"/>
      <c r="AQ21" s="15">
        <v>156.19999999999999</v>
      </c>
      <c r="AR21" s="15">
        <v>2712.6</v>
      </c>
      <c r="AS21" s="15"/>
      <c r="AT21" s="38">
        <f t="shared" si="7"/>
        <v>3104.8</v>
      </c>
      <c r="AU21" s="15"/>
      <c r="AV21" s="15"/>
      <c r="AW21" s="15">
        <v>3104.8</v>
      </c>
      <c r="AX21" s="15"/>
      <c r="AY21" s="38">
        <f t="shared" ref="AY21:AY32" si="11">AZ21+BA21+BB21+BC21</f>
        <v>2797.8</v>
      </c>
      <c r="AZ21" s="15"/>
      <c r="BA21" s="15"/>
      <c r="BB21" s="15">
        <v>2797.8</v>
      </c>
      <c r="BC21" s="15"/>
      <c r="BD21" s="38">
        <f t="shared" ref="BD21:BD24" si="12">BE21+BF21+BG21+BH21</f>
        <v>0</v>
      </c>
      <c r="BE21" s="15"/>
      <c r="BF21" s="15"/>
      <c r="BG21" s="15"/>
      <c r="BH21" s="52"/>
      <c r="BI21" s="47">
        <f t="shared" si="3"/>
        <v>0</v>
      </c>
      <c r="BJ21" s="15"/>
      <c r="BK21" s="15"/>
      <c r="BL21" s="15"/>
      <c r="BM21" s="15"/>
      <c r="BN21" s="47"/>
      <c r="BO21" s="15"/>
      <c r="BP21" s="15"/>
      <c r="BQ21" s="15"/>
      <c r="BR21" s="15"/>
      <c r="BS21" s="47"/>
      <c r="BT21" s="15"/>
      <c r="BU21" s="15"/>
      <c r="BV21" s="15"/>
      <c r="BW21" s="37"/>
    </row>
    <row r="22" spans="1:75" s="39" customFormat="1" ht="84" customHeight="1" x14ac:dyDescent="0.25">
      <c r="A22" s="77" t="s">
        <v>50</v>
      </c>
      <c r="B22" s="29" t="s">
        <v>107</v>
      </c>
      <c r="C22" s="14" t="s">
        <v>65</v>
      </c>
      <c r="D22" s="14" t="s">
        <v>122</v>
      </c>
      <c r="E22" s="32">
        <f>AT22+AY22+BD22+BI22+BN22</f>
        <v>50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50</v>
      </c>
      <c r="BO22" s="15"/>
      <c r="BP22" s="15"/>
      <c r="BQ22" s="15">
        <v>50</v>
      </c>
      <c r="BR22" s="15"/>
      <c r="BS22" s="47"/>
      <c r="BT22" s="15"/>
      <c r="BU22" s="15"/>
      <c r="BV22" s="15"/>
      <c r="BW22" s="37"/>
    </row>
    <row r="23" spans="1:75" s="39" customFormat="1" ht="72" customHeight="1" x14ac:dyDescent="0.25">
      <c r="A23" s="77" t="s">
        <v>51</v>
      </c>
      <c r="B23" s="29" t="s">
        <v>94</v>
      </c>
      <c r="C23" s="14" t="s">
        <v>22</v>
      </c>
      <c r="D23" s="14" t="s">
        <v>105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0"/>
        <v>0</v>
      </c>
      <c r="Z23" s="44"/>
      <c r="AA23" s="45"/>
      <c r="AB23" s="45"/>
      <c r="AC23" s="45"/>
      <c r="AD23" s="45"/>
      <c r="AE23" s="38">
        <f t="shared" si="4"/>
        <v>0</v>
      </c>
      <c r="AF23" s="45"/>
      <c r="AG23" s="45"/>
      <c r="AH23" s="45"/>
      <c r="AI23" s="45"/>
      <c r="AJ23" s="38">
        <f t="shared" si="5"/>
        <v>31.3</v>
      </c>
      <c r="AK23" s="45"/>
      <c r="AL23" s="45"/>
      <c r="AM23" s="45">
        <v>31.3</v>
      </c>
      <c r="AN23" s="45"/>
      <c r="AO23" s="38">
        <f t="shared" si="6"/>
        <v>0</v>
      </c>
      <c r="AP23" s="45"/>
      <c r="AQ23" s="45"/>
      <c r="AR23" s="45"/>
      <c r="AS23" s="45"/>
      <c r="AT23" s="38">
        <f t="shared" si="7"/>
        <v>0</v>
      </c>
      <c r="AU23" s="45"/>
      <c r="AV23" s="45"/>
      <c r="AW23" s="45"/>
      <c r="AX23" s="45"/>
      <c r="AY23" s="38">
        <f t="shared" si="11"/>
        <v>0</v>
      </c>
      <c r="AZ23" s="45"/>
      <c r="BA23" s="45"/>
      <c r="BB23" s="45"/>
      <c r="BC23" s="45"/>
      <c r="BD23" s="38">
        <f t="shared" si="12"/>
        <v>0</v>
      </c>
      <c r="BE23" s="45"/>
      <c r="BF23" s="45"/>
      <c r="BG23" s="45"/>
      <c r="BH23" s="140"/>
      <c r="BI23" s="47">
        <f t="shared" ref="BI23:BI29" si="13">BJ23+BK23+BL23+BW23</f>
        <v>0</v>
      </c>
      <c r="BJ23" s="15"/>
      <c r="BK23" s="15"/>
      <c r="BL23" s="45"/>
      <c r="BM23" s="15"/>
      <c r="BN23" s="153"/>
      <c r="BO23" s="45"/>
      <c r="BP23" s="45"/>
      <c r="BQ23" s="45"/>
      <c r="BR23" s="15"/>
      <c r="BS23" s="153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141</v>
      </c>
      <c r="C24" s="29" t="s">
        <v>33</v>
      </c>
      <c r="D24" s="96" t="s">
        <v>142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2"/>
        <v>143.69999999999999</v>
      </c>
      <c r="BE24" s="15"/>
      <c r="BF24" s="15">
        <v>107.1</v>
      </c>
      <c r="BG24" s="15">
        <v>36.6</v>
      </c>
      <c r="BH24" s="52"/>
      <c r="BI24" s="47">
        <f t="shared" si="13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126</v>
      </c>
      <c r="C25" s="29" t="s">
        <v>24</v>
      </c>
      <c r="D25" s="96" t="s">
        <v>125</v>
      </c>
      <c r="E25" s="162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3"/>
        <v>0</v>
      </c>
      <c r="BJ25" s="15"/>
      <c r="BK25" s="15"/>
      <c r="BL25" s="138">
        <v>0</v>
      </c>
      <c r="BM25" s="15"/>
      <c r="BN25" s="154">
        <f>BO25+BP25+BQ25+BW25</f>
        <v>805.6</v>
      </c>
      <c r="BO25" s="138"/>
      <c r="BP25" s="138"/>
      <c r="BQ25" s="138">
        <v>805.6</v>
      </c>
      <c r="BR25" s="15"/>
      <c r="BS25" s="154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139</v>
      </c>
      <c r="C26" s="14" t="s">
        <v>65</v>
      </c>
      <c r="D26" s="96" t="s">
        <v>132</v>
      </c>
      <c r="E26" s="32">
        <f>AY26+BD26+BI26+BN26+BS26</f>
        <v>670099.89999999991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105127.29999999999</v>
      </c>
      <c r="AZ26" s="15">
        <v>3445.1</v>
      </c>
      <c r="BA26" s="15">
        <v>560.79999999999995</v>
      </c>
      <c r="BB26" s="15">
        <v>101121.4</v>
      </c>
      <c r="BC26" s="52"/>
      <c r="BD26" s="38">
        <f>BE26+BF26+BG26+BH26</f>
        <v>98916.3</v>
      </c>
      <c r="BE26" s="15">
        <v>0</v>
      </c>
      <c r="BF26" s="15">
        <v>0</v>
      </c>
      <c r="BG26" s="15">
        <v>98916.3</v>
      </c>
      <c r="BH26" s="52"/>
      <c r="BI26" s="47">
        <f t="shared" si="13"/>
        <v>100952.3</v>
      </c>
      <c r="BJ26" s="15"/>
      <c r="BK26" s="15"/>
      <c r="BL26" s="15">
        <v>100952.3</v>
      </c>
      <c r="BM26" s="15"/>
      <c r="BN26" s="47">
        <f>BO26+BP26+BQ26+BW26</f>
        <v>91276</v>
      </c>
      <c r="BO26" s="15"/>
      <c r="BP26" s="15"/>
      <c r="BQ26" s="15">
        <v>91276</v>
      </c>
      <c r="BR26" s="15"/>
      <c r="BS26" s="47">
        <f>BT26+BU26+BV26+BW26</f>
        <v>273828</v>
      </c>
      <c r="BT26" s="15"/>
      <c r="BU26" s="15"/>
      <c r="BV26" s="15">
        <v>273828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124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3"/>
        <v>0</v>
      </c>
      <c r="BJ27" s="15"/>
      <c r="BK27" s="15"/>
      <c r="BL27" s="45">
        <v>0</v>
      </c>
      <c r="BM27" s="15"/>
      <c r="BN27" s="153">
        <f>BQ27</f>
        <v>317.60000000000002</v>
      </c>
      <c r="BO27" s="45"/>
      <c r="BP27" s="45"/>
      <c r="BQ27" s="45">
        <v>317.60000000000002</v>
      </c>
      <c r="BR27" s="15"/>
      <c r="BS27" s="153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143</v>
      </c>
      <c r="C28" s="13" t="s">
        <v>23</v>
      </c>
      <c r="D28" s="30" t="s">
        <v>144</v>
      </c>
      <c r="E28" s="32">
        <f>AJ28+AO28+AT28+AY28+BD28+BI28+BN28+BS28</f>
        <v>100647.50000000001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85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15181.5</v>
      </c>
      <c r="AZ28" s="51"/>
      <c r="BA28" s="51" t="s">
        <v>145</v>
      </c>
      <c r="BB28" s="95">
        <v>11929.8</v>
      </c>
      <c r="BC28" s="94"/>
      <c r="BD28" s="38">
        <f>SUM(BE28:BH28)</f>
        <v>9481.7999999999993</v>
      </c>
      <c r="BE28" s="51"/>
      <c r="BF28" s="51"/>
      <c r="BG28" s="95">
        <v>9481.7999999999993</v>
      </c>
      <c r="BH28" s="94"/>
      <c r="BI28" s="47">
        <f t="shared" si="13"/>
        <v>9481.7999999999993</v>
      </c>
      <c r="BJ28" s="15"/>
      <c r="BK28" s="15"/>
      <c r="BL28" s="51" t="s">
        <v>130</v>
      </c>
      <c r="BM28" s="15"/>
      <c r="BN28" s="47">
        <f>BO28+BP28+BQ28</f>
        <v>13194.3</v>
      </c>
      <c r="BO28" s="51"/>
      <c r="BP28" s="51"/>
      <c r="BQ28" s="51" t="s">
        <v>146</v>
      </c>
      <c r="BR28" s="15"/>
      <c r="BS28" s="47">
        <f>BT28+BU28+BV28</f>
        <v>13194.3</v>
      </c>
      <c r="BT28" s="51"/>
      <c r="BU28" s="51"/>
      <c r="BV28" s="51" t="s">
        <v>146</v>
      </c>
      <c r="BW28" s="37"/>
    </row>
    <row r="29" spans="1:75" s="36" customFormat="1" ht="144" customHeight="1" x14ac:dyDescent="0.25">
      <c r="A29" s="77" t="s">
        <v>57</v>
      </c>
      <c r="B29" s="29" t="s">
        <v>147</v>
      </c>
      <c r="C29" s="14" t="s">
        <v>66</v>
      </c>
      <c r="D29" s="14" t="s">
        <v>148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0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1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3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112</v>
      </c>
      <c r="C30" s="14" t="s">
        <v>28</v>
      </c>
      <c r="D30" s="14" t="s">
        <v>113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101</v>
      </c>
      <c r="C31" s="14" t="s">
        <v>28</v>
      </c>
      <c r="D31" s="14" t="s">
        <v>164</v>
      </c>
      <c r="E31" s="32">
        <f>H31+I31+O31+T31+Y31+AE31+AJ31+AO31+AT31+AY31+BD31+BI31+BN31</f>
        <v>1003376.5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0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4"/>
        <v>62883.6</v>
      </c>
      <c r="AF31" s="15"/>
      <c r="AG31" s="15">
        <v>28673.1</v>
      </c>
      <c r="AH31" s="15">
        <v>34210.5</v>
      </c>
      <c r="AI31" s="15"/>
      <c r="AJ31" s="38">
        <f t="shared" si="5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6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7"/>
        <v>58904.2</v>
      </c>
      <c r="AU31" s="15"/>
      <c r="AV31" s="15">
        <v>17550</v>
      </c>
      <c r="AW31" s="15">
        <v>41354.199999999997</v>
      </c>
      <c r="AX31" s="52"/>
      <c r="AY31" s="42">
        <f t="shared" si="11"/>
        <v>32566.400000000001</v>
      </c>
      <c r="AZ31" s="15"/>
      <c r="BA31" s="15"/>
      <c r="BB31" s="15">
        <v>32566.400000000001</v>
      </c>
      <c r="BC31" s="52"/>
      <c r="BD31" s="42">
        <f>BE31+BF31+BG31+BH31</f>
        <v>228875.4</v>
      </c>
      <c r="BE31" s="15"/>
      <c r="BF31" s="15">
        <v>167255.79999999999</v>
      </c>
      <c r="BG31" s="15">
        <v>61619.6</v>
      </c>
      <c r="BH31" s="52"/>
      <c r="BI31" s="47">
        <f t="shared" ref="BI31:BI35" si="14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4" t="s">
        <v>111</v>
      </c>
      <c r="C32" s="20" t="s">
        <v>31</v>
      </c>
      <c r="D32" s="74" t="s">
        <v>123</v>
      </c>
      <c r="E32" s="75">
        <f>AE32+AJ32+AO32+AT32+AY32+BD32+BI32+BN32</f>
        <v>1310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0"/>
        <v>0</v>
      </c>
      <c r="Z32" s="15"/>
      <c r="AA32" s="15"/>
      <c r="AB32" s="15"/>
      <c r="AC32" s="15"/>
      <c r="AD32" s="46"/>
      <c r="AE32" s="42">
        <f t="shared" si="4"/>
        <v>410</v>
      </c>
      <c r="AF32" s="15"/>
      <c r="AG32" s="15"/>
      <c r="AH32" s="15">
        <v>410</v>
      </c>
      <c r="AI32" s="46"/>
      <c r="AJ32" s="42">
        <f t="shared" si="5"/>
        <v>339</v>
      </c>
      <c r="AK32" s="15"/>
      <c r="AL32" s="15"/>
      <c r="AM32" s="15">
        <v>339</v>
      </c>
      <c r="AN32" s="46"/>
      <c r="AO32" s="42">
        <f t="shared" si="6"/>
        <v>516</v>
      </c>
      <c r="AP32" s="15"/>
      <c r="AQ32" s="15"/>
      <c r="AR32" s="15">
        <v>516</v>
      </c>
      <c r="AS32" s="45"/>
      <c r="AT32" s="42">
        <f t="shared" si="7"/>
        <v>0</v>
      </c>
      <c r="AU32" s="15"/>
      <c r="AV32" s="15"/>
      <c r="AW32" s="76">
        <v>0</v>
      </c>
      <c r="AX32" s="53"/>
      <c r="AY32" s="42">
        <f t="shared" si="11"/>
        <v>45</v>
      </c>
      <c r="AZ32" s="15"/>
      <c r="BA32" s="15"/>
      <c r="BB32" s="15">
        <v>45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4"/>
        <v>0</v>
      </c>
      <c r="BJ32" s="15"/>
      <c r="BK32" s="15"/>
      <c r="BL32" s="46">
        <v>0</v>
      </c>
      <c r="BM32" s="15"/>
      <c r="BN32" s="152"/>
      <c r="BO32" s="46"/>
      <c r="BP32" s="46"/>
      <c r="BQ32" s="46"/>
      <c r="BR32" s="15"/>
      <c r="BS32" s="152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118</v>
      </c>
      <c r="C33" s="14" t="s">
        <v>32</v>
      </c>
      <c r="D33" s="14" t="s">
        <v>158</v>
      </c>
      <c r="E33" s="32">
        <f>T33+Y33+AE33+AJ33+AO33+AT33+AY33+BD33+BI33+BN33</f>
        <v>829.59999999999991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1" si="15">U33+V33+W33+X33</f>
        <v>39.4</v>
      </c>
      <c r="U33" s="15"/>
      <c r="V33" s="15"/>
      <c r="W33" s="15">
        <v>39.4</v>
      </c>
      <c r="X33" s="15"/>
      <c r="Y33" s="38">
        <f t="shared" si="10"/>
        <v>40.4</v>
      </c>
      <c r="Z33" s="15"/>
      <c r="AA33" s="15"/>
      <c r="AB33" s="15"/>
      <c r="AC33" s="15">
        <v>40.4</v>
      </c>
      <c r="AD33" s="15"/>
      <c r="AE33" s="38">
        <f t="shared" si="4"/>
        <v>34.799999999999997</v>
      </c>
      <c r="AF33" s="15"/>
      <c r="AG33" s="15"/>
      <c r="AH33" s="15">
        <v>34.799999999999997</v>
      </c>
      <c r="AI33" s="15"/>
      <c r="AJ33" s="38">
        <f t="shared" si="5"/>
        <v>26</v>
      </c>
      <c r="AK33" s="15"/>
      <c r="AL33" s="15"/>
      <c r="AM33" s="15">
        <v>26</v>
      </c>
      <c r="AN33" s="15"/>
      <c r="AO33" s="38">
        <f t="shared" si="6"/>
        <v>11</v>
      </c>
      <c r="AP33" s="15"/>
      <c r="AQ33" s="15"/>
      <c r="AR33" s="15">
        <v>11</v>
      </c>
      <c r="AS33" s="15"/>
      <c r="AT33" s="38">
        <f t="shared" si="7"/>
        <v>112.8</v>
      </c>
      <c r="AU33" s="15"/>
      <c r="AV33" s="15"/>
      <c r="AW33" s="15">
        <v>112.8</v>
      </c>
      <c r="AX33" s="52"/>
      <c r="AY33" s="38">
        <f>AZ33+BA33+BB33+BC33</f>
        <v>150.30000000000001</v>
      </c>
      <c r="AZ33" s="15"/>
      <c r="BA33" s="15"/>
      <c r="BB33" s="15">
        <v>150.30000000000001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4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66.75" customHeight="1" x14ac:dyDescent="0.25">
      <c r="A34" s="77" t="s">
        <v>70</v>
      </c>
      <c r="B34" s="29" t="s">
        <v>154</v>
      </c>
      <c r="C34" s="14" t="s">
        <v>77</v>
      </c>
      <c r="D34" s="14" t="s">
        <v>155</v>
      </c>
      <c r="E34" s="32">
        <f>AJ34+AO34+AT34+AY34+BD34+BI34+BN34</f>
        <v>21391.899999999994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>
        <f t="shared" si="15"/>
        <v>0</v>
      </c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>
        <f t="shared" si="5"/>
        <v>3744.5</v>
      </c>
      <c r="AK34" s="15"/>
      <c r="AL34" s="15">
        <v>1966.1</v>
      </c>
      <c r="AM34" s="15">
        <v>1778.4</v>
      </c>
      <c r="AN34" s="15"/>
      <c r="AO34" s="38">
        <f t="shared" si="6"/>
        <v>1936.7</v>
      </c>
      <c r="AP34" s="15"/>
      <c r="AQ34" s="15"/>
      <c r="AR34" s="15">
        <v>1936.7</v>
      </c>
      <c r="AS34" s="15"/>
      <c r="AT34" s="38">
        <f t="shared" si="7"/>
        <v>2054.8000000000002</v>
      </c>
      <c r="AU34" s="15"/>
      <c r="AV34" s="15"/>
      <c r="AW34" s="15">
        <v>2054.8000000000002</v>
      </c>
      <c r="AX34" s="52"/>
      <c r="AY34" s="38">
        <f>SUM(AZ34:BC34)</f>
        <v>5127.8</v>
      </c>
      <c r="AZ34" s="15"/>
      <c r="BA34" s="15">
        <v>2649.5</v>
      </c>
      <c r="BB34" s="15">
        <v>2478.3000000000002</v>
      </c>
      <c r="BC34" s="52"/>
      <c r="BD34" s="38">
        <f>SUM(BE34:BH34)</f>
        <v>3770.8999999999996</v>
      </c>
      <c r="BE34" s="15">
        <v>1487.1</v>
      </c>
      <c r="BF34" s="15">
        <v>646.6</v>
      </c>
      <c r="BG34" s="15">
        <v>1637.2</v>
      </c>
      <c r="BH34" s="52"/>
      <c r="BI34" s="47">
        <f t="shared" si="14"/>
        <v>2941.6000000000004</v>
      </c>
      <c r="BJ34" s="15">
        <v>888.4</v>
      </c>
      <c r="BK34" s="15">
        <v>424.3</v>
      </c>
      <c r="BL34" s="15">
        <v>1628.9</v>
      </c>
      <c r="BM34" s="15"/>
      <c r="BN34" s="47">
        <f>BO34+BP34+BQ34+BR34</f>
        <v>1815.6</v>
      </c>
      <c r="BO34" s="15"/>
      <c r="BP34" s="15"/>
      <c r="BQ34" s="15">
        <v>1815.6</v>
      </c>
      <c r="BR34" s="15"/>
      <c r="BS34" s="47"/>
      <c r="BT34" s="15"/>
      <c r="BU34" s="15"/>
      <c r="BV34" s="15"/>
      <c r="BW34" s="37"/>
    </row>
    <row r="35" spans="1:75" s="36" customFormat="1" ht="190.5" customHeight="1" x14ac:dyDescent="0.25">
      <c r="A35" s="77" t="s">
        <v>71</v>
      </c>
      <c r="B35" s="29" t="s">
        <v>97</v>
      </c>
      <c r="C35" s="14" t="s">
        <v>68</v>
      </c>
      <c r="D35" s="14" t="s">
        <v>166</v>
      </c>
      <c r="E35" s="32">
        <f>T35+Y35+AE35+AJ35+AO35+AT35+AY35+BD35+BI35+BN35</f>
        <v>764348.3</v>
      </c>
      <c r="F35" s="47"/>
      <c r="G35" s="38"/>
      <c r="H35" s="38"/>
      <c r="I35" s="38">
        <f t="shared" ref="I35" si="16">J35+K35+L35+M35</f>
        <v>0</v>
      </c>
      <c r="J35" s="45"/>
      <c r="K35" s="15"/>
      <c r="L35" s="15"/>
      <c r="M35" s="15"/>
      <c r="N35" s="15"/>
      <c r="O35" s="38">
        <f t="shared" ref="O35" si="17">P35+Q35+R35+S35</f>
        <v>0</v>
      </c>
      <c r="P35" s="33"/>
      <c r="Q35" s="15"/>
      <c r="R35" s="15"/>
      <c r="S35" s="46"/>
      <c r="T35" s="42">
        <f t="shared" si="15"/>
        <v>21677.8</v>
      </c>
      <c r="U35" s="15">
        <v>6849.2</v>
      </c>
      <c r="V35" s="15">
        <v>5432.6</v>
      </c>
      <c r="W35" s="15">
        <v>9396</v>
      </c>
      <c r="X35" s="45"/>
      <c r="Y35" s="42">
        <f t="shared" ref="Y35" si="18">Z35+AA35+AB35+AC35</f>
        <v>117985.2</v>
      </c>
      <c r="Z35" s="15"/>
      <c r="AA35" s="15">
        <v>12761</v>
      </c>
      <c r="AB35" s="15">
        <v>102833.8</v>
      </c>
      <c r="AC35" s="15">
        <v>2390.4</v>
      </c>
      <c r="AD35" s="15"/>
      <c r="AE35" s="42">
        <f t="shared" ref="AE35" si="19">AF35+AG35+AH35+AI35</f>
        <v>88771</v>
      </c>
      <c r="AF35" s="15">
        <v>16133.5</v>
      </c>
      <c r="AG35" s="15">
        <v>67486.600000000006</v>
      </c>
      <c r="AH35" s="15">
        <v>5150.8999999999996</v>
      </c>
      <c r="AI35" s="15"/>
      <c r="AJ35" s="42">
        <f t="shared" si="5"/>
        <v>146822.79999999999</v>
      </c>
      <c r="AK35" s="15">
        <v>84592.4</v>
      </c>
      <c r="AL35" s="15">
        <v>58815.4</v>
      </c>
      <c r="AM35" s="15">
        <v>3262.9</v>
      </c>
      <c r="AN35" s="46">
        <v>152.1</v>
      </c>
      <c r="AO35" s="42">
        <f t="shared" si="6"/>
        <v>21408.399999999998</v>
      </c>
      <c r="AP35" s="15">
        <v>15582.5</v>
      </c>
      <c r="AQ35" s="15">
        <v>3289.1</v>
      </c>
      <c r="AR35" s="15">
        <v>2368.1</v>
      </c>
      <c r="AS35" s="46">
        <v>168.7</v>
      </c>
      <c r="AT35" s="42">
        <f t="shared" si="7"/>
        <v>150316.1</v>
      </c>
      <c r="AU35" s="15">
        <v>102823.6</v>
      </c>
      <c r="AV35" s="15">
        <v>42901.5</v>
      </c>
      <c r="AW35" s="15">
        <v>4591</v>
      </c>
      <c r="AX35" s="53"/>
      <c r="AY35" s="42">
        <f>AZ35+BA35+BB35+BC35</f>
        <v>33178.5</v>
      </c>
      <c r="AZ35" s="15">
        <v>21442</v>
      </c>
      <c r="BA35" s="15">
        <v>7687</v>
      </c>
      <c r="BB35" s="15">
        <v>3936.1</v>
      </c>
      <c r="BC35" s="140">
        <v>113.4</v>
      </c>
      <c r="BD35" s="42">
        <f>BE35+BF35+BG35+BH35</f>
        <v>184188.5</v>
      </c>
      <c r="BE35" s="15">
        <v>109154.9</v>
      </c>
      <c r="BF35" s="15">
        <v>73902</v>
      </c>
      <c r="BG35" s="15">
        <v>1131.5999999999999</v>
      </c>
      <c r="BH35" s="53"/>
      <c r="BI35" s="47">
        <f t="shared" si="14"/>
        <v>0</v>
      </c>
      <c r="BJ35" s="15"/>
      <c r="BK35" s="15"/>
      <c r="BL35" s="46"/>
      <c r="BM35" s="15"/>
      <c r="BN35" s="152"/>
      <c r="BO35" s="46"/>
      <c r="BP35" s="46"/>
      <c r="BQ35" s="46"/>
      <c r="BR35" s="15"/>
      <c r="BS35" s="152"/>
      <c r="BT35" s="46"/>
      <c r="BU35" s="46"/>
      <c r="BV35" s="46"/>
      <c r="BW35" s="37"/>
    </row>
    <row r="36" spans="1:75" s="36" customFormat="1" ht="80.25" customHeight="1" x14ac:dyDescent="0.25">
      <c r="A36" s="77" t="s">
        <v>72</v>
      </c>
      <c r="B36" s="29" t="s">
        <v>133</v>
      </c>
      <c r="C36" s="14" t="s">
        <v>68</v>
      </c>
      <c r="D36" s="14" t="s">
        <v>167</v>
      </c>
      <c r="E36" s="32">
        <f>AO36+AT36+AY36+BD36+BI36</f>
        <v>349430.4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>
        <f>AP36+AQ36+AR36+AS36</f>
        <v>98954.1</v>
      </c>
      <c r="AP36" s="15"/>
      <c r="AQ36" s="15">
        <v>90030</v>
      </c>
      <c r="AR36" s="15">
        <v>8459.1</v>
      </c>
      <c r="AS36" s="15">
        <v>465</v>
      </c>
      <c r="AT36" s="38">
        <f>AU36+AV36+AW36+AX36</f>
        <v>120470.9</v>
      </c>
      <c r="AU36" s="15"/>
      <c r="AV36" s="15">
        <v>111322.9</v>
      </c>
      <c r="AW36" s="15">
        <v>8883</v>
      </c>
      <c r="AX36" s="52">
        <v>265</v>
      </c>
      <c r="AY36" s="38">
        <f>AZ36+BA36+BB36+BC36</f>
        <v>126632.9</v>
      </c>
      <c r="AZ36" s="15"/>
      <c r="BA36" s="15">
        <v>117255.5</v>
      </c>
      <c r="BB36" s="15">
        <v>9377.4</v>
      </c>
      <c r="BC36" s="52">
        <v>0</v>
      </c>
      <c r="BD36" s="38">
        <f>BE36+BF36+BG36+BH36</f>
        <v>3372.5</v>
      </c>
      <c r="BE36" s="15"/>
      <c r="BF36" s="15"/>
      <c r="BG36" s="15">
        <v>3372.5</v>
      </c>
      <c r="BH36" s="52">
        <v>0</v>
      </c>
      <c r="BI36" s="47">
        <f>BJ36+BK36+BL36+BM36</f>
        <v>0</v>
      </c>
      <c r="BJ36" s="15"/>
      <c r="BK36" s="15"/>
      <c r="BL36" s="51" t="s">
        <v>168</v>
      </c>
      <c r="BM36" s="15">
        <v>0</v>
      </c>
      <c r="BN36" s="156"/>
      <c r="BO36" s="157"/>
      <c r="BP36" s="157"/>
      <c r="BQ36" s="157"/>
      <c r="BR36" s="15"/>
      <c r="BS36" s="156"/>
      <c r="BT36" s="157"/>
      <c r="BU36" s="157"/>
      <c r="BV36" s="157"/>
      <c r="BW36" s="37"/>
    </row>
    <row r="37" spans="1:75" s="36" customFormat="1" ht="60" customHeight="1" x14ac:dyDescent="0.25">
      <c r="A37" s="77" t="s">
        <v>78</v>
      </c>
      <c r="B37" s="29" t="s">
        <v>156</v>
      </c>
      <c r="C37" s="14" t="s">
        <v>84</v>
      </c>
      <c r="D37" s="96" t="s">
        <v>157</v>
      </c>
      <c r="E37" s="32">
        <v>0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/>
      <c r="AP37" s="15"/>
      <c r="AQ37" s="15"/>
      <c r="AR37" s="15"/>
      <c r="AS37" s="15"/>
      <c r="AT37" s="38"/>
      <c r="AU37" s="15"/>
      <c r="AV37" s="15"/>
      <c r="AW37" s="15"/>
      <c r="AX37" s="52"/>
      <c r="AY37" s="38"/>
      <c r="AZ37" s="15"/>
      <c r="BA37" s="15"/>
      <c r="BB37" s="15"/>
      <c r="BC37" s="52"/>
      <c r="BD37" s="38"/>
      <c r="BE37" s="15"/>
      <c r="BF37" s="15"/>
      <c r="BG37" s="15"/>
      <c r="BH37" s="52"/>
      <c r="BI37" s="47">
        <f>BJ37+BK37+BL37+BW37</f>
        <v>0</v>
      </c>
      <c r="BJ37" s="15"/>
      <c r="BK37" s="15"/>
      <c r="BL37" s="15"/>
      <c r="BM37" s="15"/>
      <c r="BN37" s="47"/>
      <c r="BO37" s="15"/>
      <c r="BP37" s="15"/>
      <c r="BQ37" s="15"/>
      <c r="BR37" s="15"/>
      <c r="BS37" s="47"/>
      <c r="BT37" s="15"/>
      <c r="BU37" s="15"/>
      <c r="BV37" s="15"/>
      <c r="BW37" s="37"/>
    </row>
    <row r="38" spans="1:75" s="36" customFormat="1" ht="80.25" customHeight="1" x14ac:dyDescent="0.25">
      <c r="A38" s="77" t="s">
        <v>79</v>
      </c>
      <c r="B38" s="29" t="s">
        <v>136</v>
      </c>
      <c r="C38" s="29" t="s">
        <v>67</v>
      </c>
      <c r="D38" s="96" t="s">
        <v>135</v>
      </c>
      <c r="E38" s="32">
        <f>AO38+AT38+AY38+BD38+BI38+BS38+BN38</f>
        <v>319.2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>
        <f>AR38+AQ38+AP38+AS38</f>
        <v>103</v>
      </c>
      <c r="AP38" s="15"/>
      <c r="AQ38" s="15"/>
      <c r="AR38" s="15">
        <v>103</v>
      </c>
      <c r="AS38" s="15"/>
      <c r="AT38" s="38">
        <f>AU38+AV38+AW38+AX38</f>
        <v>56</v>
      </c>
      <c r="AU38" s="15"/>
      <c r="AV38" s="15"/>
      <c r="AW38" s="15">
        <v>56</v>
      </c>
      <c r="AX38" s="52"/>
      <c r="AY38" s="38">
        <f>AZ38+BA38+BB38+BC38</f>
        <v>0</v>
      </c>
      <c r="AZ38" s="15"/>
      <c r="BA38" s="15"/>
      <c r="BB38" s="15">
        <v>0</v>
      </c>
      <c r="BC38" s="52"/>
      <c r="BD38" s="38">
        <f>BE38+BF38+BG38+BH38</f>
        <v>0</v>
      </c>
      <c r="BE38" s="15"/>
      <c r="BF38" s="15"/>
      <c r="BG38" s="15">
        <v>0</v>
      </c>
      <c r="BH38" s="52"/>
      <c r="BI38" s="47">
        <f>BJ38+BK38+BL38+BW38</f>
        <v>0</v>
      </c>
      <c r="BJ38" s="15"/>
      <c r="BK38" s="15"/>
      <c r="BL38" s="15">
        <v>0</v>
      </c>
      <c r="BM38" s="15"/>
      <c r="BN38" s="47"/>
      <c r="BO38" s="15"/>
      <c r="BP38" s="15"/>
      <c r="BQ38" s="15"/>
      <c r="BR38" s="15"/>
      <c r="BS38" s="47">
        <f>BT38+BU38+BV38+BW38</f>
        <v>160.19999999999999</v>
      </c>
      <c r="BT38" s="15"/>
      <c r="BU38" s="15"/>
      <c r="BV38" s="15">
        <v>160.19999999999999</v>
      </c>
      <c r="BW38" s="37"/>
    </row>
    <row r="39" spans="1:75" s="36" customFormat="1" ht="80.25" customHeight="1" x14ac:dyDescent="0.25">
      <c r="A39" s="77" t="s">
        <v>83</v>
      </c>
      <c r="B39" s="29" t="s">
        <v>149</v>
      </c>
      <c r="C39" s="14" t="s">
        <v>25</v>
      </c>
      <c r="D39" s="96" t="s">
        <v>150</v>
      </c>
      <c r="E39" s="32">
        <f>AT39+AY39+BD39+BI39</f>
        <v>76773.600000000006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>
        <f>AU39+AV39+AW39+AX39</f>
        <v>30622.7</v>
      </c>
      <c r="AU39" s="15"/>
      <c r="AV39" s="15">
        <v>30622.7</v>
      </c>
      <c r="AW39" s="15"/>
      <c r="AX39" s="52"/>
      <c r="AY39" s="38">
        <f>AZ39+BA39+BB39+BC39</f>
        <v>26781.599999999999</v>
      </c>
      <c r="AZ39" s="15"/>
      <c r="BA39" s="15">
        <v>26781.599999999999</v>
      </c>
      <c r="BB39" s="15"/>
      <c r="BC39" s="52"/>
      <c r="BD39" s="38">
        <f>BE39+BF39+BG39+BH39</f>
        <v>9565.6</v>
      </c>
      <c r="BE39" s="15"/>
      <c r="BF39" s="15">
        <v>9565.6</v>
      </c>
      <c r="BG39" s="15"/>
      <c r="BH39" s="52"/>
      <c r="BI39" s="47">
        <f>BJ39+BK39+BL39+BW39</f>
        <v>9803.7000000000007</v>
      </c>
      <c r="BJ39" s="15"/>
      <c r="BK39" s="15"/>
      <c r="BL39" s="15">
        <v>9803.7000000000007</v>
      </c>
      <c r="BM39" s="15"/>
      <c r="BN39" s="47"/>
      <c r="BO39" s="15"/>
      <c r="BP39" s="15"/>
      <c r="BQ39" s="15"/>
      <c r="BR39" s="15"/>
      <c r="BS39" s="47"/>
      <c r="BT39" s="15"/>
      <c r="BU39" s="15"/>
      <c r="BV39" s="15"/>
      <c r="BW39" s="37"/>
    </row>
    <row r="40" spans="1:75" s="36" customFormat="1" ht="80.25" customHeight="1" x14ac:dyDescent="0.25">
      <c r="A40" s="77" t="s">
        <v>89</v>
      </c>
      <c r="B40" s="29" t="s">
        <v>116</v>
      </c>
      <c r="C40" s="14" t="s">
        <v>80</v>
      </c>
      <c r="D40" s="96" t="s">
        <v>117</v>
      </c>
      <c r="E40" s="32">
        <f>AY40+BD40+BI40+BN40+BS40</f>
        <v>86404.4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5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/>
      <c r="AU40" s="15"/>
      <c r="AV40" s="15"/>
      <c r="AW40" s="15"/>
      <c r="AX40" s="52"/>
      <c r="AY40" s="38">
        <f>AZ40+BA40+BB40+BC40</f>
        <v>11621.5</v>
      </c>
      <c r="AZ40" s="15"/>
      <c r="BA40" s="15"/>
      <c r="BB40" s="15">
        <v>11621.5</v>
      </c>
      <c r="BC40" s="52"/>
      <c r="BD40" s="38">
        <f>BE40+BF40+BG40+BH40</f>
        <v>11683.7</v>
      </c>
      <c r="BE40" s="15"/>
      <c r="BF40" s="15"/>
      <c r="BG40" s="15">
        <v>11683.7</v>
      </c>
      <c r="BH40" s="52"/>
      <c r="BI40" s="38">
        <f>BJ40+BK40+BL40+BM40</f>
        <v>11583.6</v>
      </c>
      <c r="BJ40" s="15"/>
      <c r="BK40" s="15"/>
      <c r="BL40" s="15">
        <v>11583.6</v>
      </c>
      <c r="BM40" s="15"/>
      <c r="BN40" s="38">
        <f>BO40+BP40+BQ40+BW40</f>
        <v>12878.9</v>
      </c>
      <c r="BO40" s="15"/>
      <c r="BP40" s="15"/>
      <c r="BQ40" s="15">
        <v>12878.9</v>
      </c>
      <c r="BR40" s="15"/>
      <c r="BS40" s="47">
        <f>BT40+BU40+BV40+BW40</f>
        <v>38636.699999999997</v>
      </c>
      <c r="BT40" s="15"/>
      <c r="BU40" s="15"/>
      <c r="BV40" s="15">
        <v>38636.699999999997</v>
      </c>
      <c r="BW40" s="37"/>
    </row>
    <row r="41" spans="1:75" s="146" customFormat="1" ht="76.5" x14ac:dyDescent="0.25">
      <c r="A41" s="77" t="s">
        <v>98</v>
      </c>
      <c r="B41" s="165" t="s">
        <v>120</v>
      </c>
      <c r="C41" s="74" t="s">
        <v>81</v>
      </c>
      <c r="D41" s="96" t="s">
        <v>121</v>
      </c>
      <c r="E41" s="159">
        <f>AY41+BD41+BI41+BN41</f>
        <v>0</v>
      </c>
      <c r="F41" s="160"/>
      <c r="G41" s="161"/>
      <c r="H41" s="161"/>
      <c r="I41" s="161"/>
      <c r="J41" s="158"/>
      <c r="K41" s="158"/>
      <c r="L41" s="158"/>
      <c r="M41" s="158"/>
      <c r="N41" s="158"/>
      <c r="O41" s="161"/>
      <c r="P41" s="158"/>
      <c r="Q41" s="158"/>
      <c r="R41" s="158"/>
      <c r="S41" s="158"/>
      <c r="T41" s="161">
        <f t="shared" si="15"/>
        <v>0</v>
      </c>
      <c r="U41" s="158"/>
      <c r="V41" s="158"/>
      <c r="W41" s="158"/>
      <c r="X41" s="158"/>
      <c r="Y41" s="161"/>
      <c r="Z41" s="158"/>
      <c r="AA41" s="158"/>
      <c r="AB41" s="158"/>
      <c r="AC41" s="158"/>
      <c r="AD41" s="158"/>
      <c r="AE41" s="161"/>
      <c r="AF41" s="158"/>
      <c r="AG41" s="158"/>
      <c r="AH41" s="158"/>
      <c r="AI41" s="158"/>
      <c r="AJ41" s="161"/>
      <c r="AK41" s="158"/>
      <c r="AL41" s="158"/>
      <c r="AM41" s="158"/>
      <c r="AN41" s="158"/>
      <c r="AO41" s="161"/>
      <c r="AP41" s="158"/>
      <c r="AQ41" s="158"/>
      <c r="AR41" s="158"/>
      <c r="AS41" s="158"/>
      <c r="AT41" s="161"/>
      <c r="AU41" s="158"/>
      <c r="AV41" s="158"/>
      <c r="AW41" s="158"/>
      <c r="AX41" s="158"/>
      <c r="AY41" s="161">
        <f>BB41</f>
        <v>0</v>
      </c>
      <c r="AZ41" s="158"/>
      <c r="BA41" s="158"/>
      <c r="BB41" s="158">
        <v>0</v>
      </c>
      <c r="BC41" s="158"/>
      <c r="BD41" s="161">
        <f>BG41</f>
        <v>0</v>
      </c>
      <c r="BE41" s="158"/>
      <c r="BF41" s="158"/>
      <c r="BG41" s="158">
        <v>0</v>
      </c>
      <c r="BH41" s="158"/>
      <c r="BI41" s="160">
        <f>BL41</f>
        <v>0</v>
      </c>
      <c r="BJ41" s="158"/>
      <c r="BK41" s="158"/>
      <c r="BL41" s="158">
        <v>0</v>
      </c>
      <c r="BM41" s="158"/>
      <c r="BN41" s="160">
        <f>BQ41</f>
        <v>0</v>
      </c>
      <c r="BO41" s="158"/>
      <c r="BP41" s="158"/>
      <c r="BQ41" s="158">
        <v>0</v>
      </c>
      <c r="BR41" s="15"/>
      <c r="BS41" s="160"/>
      <c r="BT41" s="158"/>
      <c r="BU41" s="158"/>
      <c r="BV41" s="158"/>
      <c r="BW41" s="158"/>
    </row>
    <row r="42" spans="1:75" s="36" customFormat="1" ht="21" customHeight="1" x14ac:dyDescent="0.25">
      <c r="A42" s="51"/>
      <c r="B42" s="34" t="s">
        <v>87</v>
      </c>
      <c r="C42" s="35"/>
      <c r="D42" s="93"/>
      <c r="E42" s="32">
        <f>SUM(E8:E41)</f>
        <v>6625959.8400000008</v>
      </c>
      <c r="F42" s="32">
        <f>SUM(F28:F35)</f>
        <v>0</v>
      </c>
      <c r="G42" s="38">
        <f>SUM(G28:G35)</f>
        <v>0</v>
      </c>
      <c r="H42" s="38">
        <f>SUM(H8:H41)</f>
        <v>47172.6</v>
      </c>
      <c r="I42" s="38">
        <f>SUM(I8:I41)</f>
        <v>57285.500000000007</v>
      </c>
      <c r="J42" s="32">
        <f>SUM(J8:J41)</f>
        <v>0</v>
      </c>
      <c r="K42" s="32">
        <f>SUM(K8:K41)</f>
        <v>13776.4</v>
      </c>
      <c r="L42" s="32">
        <f>SUM(L8:L41)</f>
        <v>43509.100000000006</v>
      </c>
      <c r="M42" s="32">
        <f>SUM(M8:M41)</f>
        <v>0</v>
      </c>
      <c r="N42" s="32">
        <f>SUM(N28:N35)</f>
        <v>0</v>
      </c>
      <c r="O42" s="38">
        <f>SUM(O8:O41)</f>
        <v>186240.8</v>
      </c>
      <c r="P42" s="32">
        <f>SUM(P8:P41)</f>
        <v>28009.3</v>
      </c>
      <c r="Q42" s="32">
        <f>SUM(Q8:Q41)</f>
        <v>33484.1</v>
      </c>
      <c r="R42" s="32">
        <f>SUM(R8:R41)</f>
        <v>124747.4</v>
      </c>
      <c r="S42" s="32">
        <f>SUM(S8:S41)</f>
        <v>0</v>
      </c>
      <c r="T42" s="38">
        <f>SUM(T8:T41)</f>
        <v>221142.99999999997</v>
      </c>
      <c r="U42" s="32">
        <f>SUM(U8:U41)</f>
        <v>6849.2</v>
      </c>
      <c r="V42" s="32">
        <f>SUM(V8:V41)</f>
        <v>92103</v>
      </c>
      <c r="W42" s="32">
        <f>SUM(W8:W41)</f>
        <v>122190.79999999999</v>
      </c>
      <c r="X42" s="32">
        <f>SUM(X8:X41)</f>
        <v>0</v>
      </c>
      <c r="Y42" s="38">
        <f>SUM(Y8:Y41)</f>
        <v>487609.4</v>
      </c>
      <c r="Z42" s="32">
        <f>SUM(Z28:Z35)</f>
        <v>0</v>
      </c>
      <c r="AA42" s="32">
        <f>SUM(AA8:AA41)</f>
        <v>129784.1</v>
      </c>
      <c r="AB42" s="32">
        <f>SUM(AB8:AB41)</f>
        <v>243328.2</v>
      </c>
      <c r="AC42" s="32">
        <f>SUM(AC8:AC41)</f>
        <v>114497.09999999999</v>
      </c>
      <c r="AD42" s="32">
        <f>SUM(AD8:AD41)</f>
        <v>0</v>
      </c>
      <c r="AE42" s="38">
        <f>SUM(AE8:AE41)</f>
        <v>383089.29999999993</v>
      </c>
      <c r="AF42" s="32">
        <f>SUM(AF8:AF41)</f>
        <v>82601.5</v>
      </c>
      <c r="AG42" s="32">
        <f>SUM(AG8:AG41)</f>
        <v>176033.1</v>
      </c>
      <c r="AH42" s="32">
        <f>SUM(AH8:AH41)</f>
        <v>124454.69999999998</v>
      </c>
      <c r="AI42" s="32">
        <f>SUM(AI8:AI41)</f>
        <v>0</v>
      </c>
      <c r="AJ42" s="38">
        <f>SUM(AJ8:AJ41)</f>
        <v>474021.5</v>
      </c>
      <c r="AK42" s="32">
        <f>SUM(AK8:AK41)</f>
        <v>96699.799999999988</v>
      </c>
      <c r="AL42" s="32">
        <f>SUM(AL8:AL41)</f>
        <v>147694.30000000002</v>
      </c>
      <c r="AM42" s="32">
        <f>SUM(AM8:AM41)</f>
        <v>138953.4</v>
      </c>
      <c r="AN42" s="32">
        <f>SUM(AN8:AN41)</f>
        <v>86114</v>
      </c>
      <c r="AO42" s="38">
        <f>SUM(AO8:AO41)</f>
        <v>757837.89999999991</v>
      </c>
      <c r="AP42" s="32">
        <f>SUM(AP8:AP41)</f>
        <v>144827.5</v>
      </c>
      <c r="AQ42" s="32">
        <f>SUM(AQ8:AQ41)</f>
        <v>270275.09999999998</v>
      </c>
      <c r="AR42" s="32">
        <f>SUM(AR8:AR41)</f>
        <v>193297.2</v>
      </c>
      <c r="AS42" s="32">
        <f>SUM(AS8:AS41)</f>
        <v>149438.1</v>
      </c>
      <c r="AT42" s="38">
        <f>SUM(AT8:AT41)</f>
        <v>687903.6</v>
      </c>
      <c r="AU42" s="32">
        <f>SUM(AU8:AU41)</f>
        <v>103961.70000000001</v>
      </c>
      <c r="AV42" s="32">
        <f>SUM(AV8:AV41)</f>
        <v>317925.7</v>
      </c>
      <c r="AW42" s="32">
        <f>SUM(AW8:AW41)</f>
        <v>180995.89999999997</v>
      </c>
      <c r="AX42" s="54">
        <f>SUM(AX8:AX41)</f>
        <v>85020.3</v>
      </c>
      <c r="AY42" s="38">
        <f>SUM(AY8:AY41)</f>
        <v>668951</v>
      </c>
      <c r="AZ42" s="32">
        <f>SUM(AZ8:AZ41)</f>
        <v>27234.2</v>
      </c>
      <c r="BA42" s="32">
        <f>SUM(BA8:BA41)</f>
        <v>244394.2</v>
      </c>
      <c r="BB42" s="32">
        <f>SUM(BB8:BB41)</f>
        <v>393215.39999999997</v>
      </c>
      <c r="BC42" s="54">
        <f>SUM(BC8:BC41)</f>
        <v>855.5</v>
      </c>
      <c r="BD42" s="38">
        <f>SUM(BD8:BD41)</f>
        <v>803189.34</v>
      </c>
      <c r="BE42" s="32">
        <f>SUM(BE8:BE41)</f>
        <v>113293.29999999999</v>
      </c>
      <c r="BF42" s="32">
        <f>SUM(BF8:BF41)</f>
        <v>277800.69999999995</v>
      </c>
      <c r="BG42" s="32">
        <f>SUM(BG8:BG41)</f>
        <v>412095.33999999997</v>
      </c>
      <c r="BH42" s="54">
        <f>SUM(BH8:BH41)</f>
        <v>0</v>
      </c>
      <c r="BI42" s="38">
        <f>SUM(BI8:BI41)</f>
        <v>394477.13999999996</v>
      </c>
      <c r="BJ42" s="32">
        <f>SUM(BJ8:BJ41)</f>
        <v>3678.0000000000005</v>
      </c>
      <c r="BK42" s="32">
        <f>SUM(BK8:BK41)</f>
        <v>22636.499999999996</v>
      </c>
      <c r="BL42" s="32">
        <f>SUM(BL8:BL41)</f>
        <v>358680.84</v>
      </c>
      <c r="BM42" s="32">
        <f>SUM(BM8:BM41)</f>
        <v>0</v>
      </c>
      <c r="BN42" s="38">
        <f>SUM(BN8:BN41)</f>
        <v>390601.73999999993</v>
      </c>
      <c r="BO42" s="32">
        <f>SUM(BO8:BO41)</f>
        <v>0</v>
      </c>
      <c r="BP42" s="32">
        <f>SUM(BP8:BP41)</f>
        <v>2020</v>
      </c>
      <c r="BQ42" s="32">
        <f>SUM(BQ8:BQ41)</f>
        <v>375387.43999999994</v>
      </c>
      <c r="BR42" s="15">
        <f t="shared" ref="BR42:BW42" si="20">SUM(BR8:BR41)</f>
        <v>0</v>
      </c>
      <c r="BS42" s="38">
        <f t="shared" si="20"/>
        <v>1066437.02</v>
      </c>
      <c r="BT42" s="32">
        <f t="shared" si="20"/>
        <v>0</v>
      </c>
      <c r="BU42" s="32">
        <f t="shared" si="20"/>
        <v>0</v>
      </c>
      <c r="BV42" s="32">
        <f t="shared" si="20"/>
        <v>1053242.72</v>
      </c>
      <c r="BW42" s="155">
        <f t="shared" si="20"/>
        <v>0</v>
      </c>
    </row>
    <row r="43" spans="1:75" s="36" customFormat="1" ht="24.75" hidden="1" customHeight="1" x14ac:dyDescent="0.25">
      <c r="A43" s="169" t="s">
        <v>63</v>
      </c>
      <c r="B43" s="169"/>
      <c r="C43" s="169"/>
      <c r="D43" s="169"/>
      <c r="E43" s="169"/>
      <c r="F43" s="55"/>
      <c r="G43" s="56"/>
      <c r="H43" s="57"/>
      <c r="I43" s="56"/>
      <c r="J43" s="58"/>
      <c r="K43" s="58"/>
      <c r="L43" s="58"/>
      <c r="M43" s="58"/>
      <c r="N43" s="58"/>
      <c r="O43" s="59"/>
      <c r="P43" s="60"/>
      <c r="Q43" s="58"/>
      <c r="R43" s="58"/>
      <c r="S43" s="58"/>
      <c r="T43" s="59"/>
      <c r="U43" s="60"/>
      <c r="V43" s="58"/>
      <c r="W43" s="58"/>
      <c r="X43" s="58"/>
      <c r="Y43" s="59"/>
      <c r="Z43" s="61"/>
      <c r="AA43" s="60"/>
      <c r="AB43" s="58"/>
      <c r="AC43" s="58"/>
      <c r="AD43" s="58"/>
      <c r="AE43" s="59"/>
      <c r="AF43" s="60"/>
      <c r="AG43" s="58"/>
      <c r="AH43" s="58"/>
      <c r="AI43" s="58"/>
      <c r="AJ43" s="62"/>
      <c r="AK43" s="60"/>
      <c r="AL43" s="58"/>
      <c r="AM43" s="58"/>
      <c r="AN43" s="58"/>
      <c r="AO43" s="63"/>
      <c r="AP43" s="60"/>
      <c r="AQ43" s="58"/>
      <c r="AR43" s="58"/>
      <c r="AS43" s="58"/>
      <c r="AT43" s="63"/>
      <c r="AU43" s="60"/>
      <c r="AV43" s="58"/>
      <c r="AW43" s="58"/>
      <c r="AX43" s="58"/>
      <c r="AY43" s="63"/>
      <c r="AZ43" s="60"/>
      <c r="BA43" s="58"/>
      <c r="BB43" s="58"/>
      <c r="BC43" s="58"/>
      <c r="BD43" s="63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6" customFormat="1" ht="17.25" customHeight="1" x14ac:dyDescent="0.25">
      <c r="A44" s="69"/>
      <c r="B44" s="111"/>
      <c r="C44" s="111"/>
      <c r="D44" s="111"/>
      <c r="E44" s="112"/>
      <c r="F44" s="58"/>
      <c r="G44" s="113"/>
      <c r="H44" s="85"/>
      <c r="I44" s="113"/>
      <c r="J44" s="58"/>
      <c r="K44" s="58"/>
      <c r="L44" s="58"/>
      <c r="M44" s="58"/>
      <c r="N44" s="58"/>
      <c r="O44" s="114"/>
      <c r="P44" s="60"/>
      <c r="Q44" s="58"/>
      <c r="R44" s="58"/>
      <c r="S44" s="58"/>
      <c r="T44" s="114"/>
      <c r="U44" s="60"/>
      <c r="V44" s="58"/>
      <c r="W44" s="58"/>
      <c r="X44" s="58"/>
      <c r="Y44" s="114"/>
      <c r="Z44" s="61"/>
      <c r="AA44" s="60"/>
      <c r="AB44" s="58"/>
      <c r="AC44" s="58"/>
      <c r="AD44" s="58"/>
      <c r="AE44" s="114"/>
      <c r="AF44" s="60"/>
      <c r="AG44" s="58"/>
      <c r="AH44" s="58"/>
      <c r="AI44" s="58"/>
      <c r="AJ44" s="115"/>
      <c r="AK44" s="60"/>
      <c r="AL44" s="58"/>
      <c r="AM44" s="58"/>
      <c r="AN44" s="58"/>
      <c r="AO44" s="116"/>
      <c r="AP44" s="60"/>
      <c r="AQ44" s="58"/>
      <c r="AR44" s="58"/>
      <c r="AS44" s="58"/>
      <c r="AT44" s="116"/>
      <c r="AU44" s="60"/>
      <c r="AV44" s="58"/>
      <c r="AW44" s="58"/>
      <c r="AX44" s="58"/>
      <c r="AY44" s="116"/>
      <c r="AZ44" s="60"/>
      <c r="BA44" s="58"/>
      <c r="BB44" s="58"/>
      <c r="BC44" s="58"/>
      <c r="BD44" s="116"/>
      <c r="BE44" s="60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5" s="39" customFormat="1" ht="15" customHeight="1" x14ac:dyDescent="0.25">
      <c r="A45" s="84"/>
      <c r="B45" s="65"/>
      <c r="C45" s="65"/>
      <c r="D45" s="65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69"/>
      <c r="B46" s="82" t="s">
        <v>14</v>
      </c>
      <c r="C46" s="82"/>
      <c r="D46" s="82"/>
      <c r="E46" s="14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15" customHeight="1" x14ac:dyDescent="0.25">
      <c r="A47" s="85"/>
      <c r="B47" s="85" t="s">
        <v>102</v>
      </c>
      <c r="C47" s="85"/>
      <c r="D47" s="85"/>
      <c r="E47" s="8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40.5" customHeight="1" x14ac:dyDescent="0.25">
      <c r="A48" s="64" t="s">
        <v>9</v>
      </c>
      <c r="B48" s="148" t="s">
        <v>0</v>
      </c>
      <c r="C48" s="148" t="s">
        <v>103</v>
      </c>
      <c r="D48" s="64" t="s">
        <v>104</v>
      </c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84" customHeight="1" x14ac:dyDescent="0.25">
      <c r="A49" s="83">
        <v>1</v>
      </c>
      <c r="B49" s="149" t="s">
        <v>119</v>
      </c>
      <c r="C49" s="14" t="s">
        <v>76</v>
      </c>
      <c r="D49" s="150"/>
      <c r="E49" s="6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46.5" customHeight="1" x14ac:dyDescent="0.25">
      <c r="A50" s="86"/>
      <c r="B50" s="124"/>
      <c r="C50" s="124"/>
      <c r="D50" s="111"/>
      <c r="E50" s="121"/>
      <c r="F50" s="122"/>
      <c r="G50" s="122"/>
      <c r="H50" s="122"/>
      <c r="I50" s="122"/>
      <c r="J50" s="70"/>
      <c r="K50" s="70"/>
      <c r="L50" s="70"/>
      <c r="M50" s="70"/>
      <c r="N50" s="70"/>
      <c r="O50" s="123"/>
      <c r="P50" s="70"/>
      <c r="Q50" s="70"/>
      <c r="R50" s="70"/>
      <c r="S50" s="70"/>
      <c r="T50" s="123"/>
      <c r="U50" s="70"/>
      <c r="V50" s="70"/>
      <c r="W50" s="70"/>
      <c r="X50" s="70"/>
      <c r="Y50" s="123"/>
      <c r="Z50" s="71"/>
      <c r="AA50" s="70"/>
      <c r="AB50" s="70"/>
      <c r="AC50" s="70"/>
      <c r="AD50" s="70"/>
      <c r="AE50" s="123"/>
      <c r="AF50" s="70"/>
      <c r="AG50" s="70"/>
      <c r="AH50" s="70"/>
      <c r="AI50" s="70"/>
      <c r="AJ50" s="123"/>
      <c r="AK50" s="70"/>
      <c r="AL50" s="70"/>
      <c r="AM50" s="70"/>
      <c r="AN50" s="70"/>
      <c r="AO50" s="120"/>
      <c r="AP50" s="70"/>
      <c r="AQ50" s="70"/>
      <c r="AR50" s="70"/>
      <c r="AS50" s="70"/>
      <c r="AT50" s="120"/>
      <c r="AU50" s="70"/>
      <c r="AV50" s="70"/>
      <c r="AW50" s="70"/>
      <c r="AX50" s="70"/>
      <c r="AY50" s="120"/>
      <c r="AZ50" s="70"/>
      <c r="BA50" s="70"/>
      <c r="BB50" s="70"/>
      <c r="BC50" s="70"/>
      <c r="BD50" s="12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</row>
    <row r="51" spans="1:74" s="72" customFormat="1" ht="73.5" customHeight="1" x14ac:dyDescent="0.25">
      <c r="A51" s="87"/>
      <c r="B51" s="125" t="s">
        <v>90</v>
      </c>
      <c r="C51" s="126"/>
      <c r="D51" s="136" t="s">
        <v>91</v>
      </c>
      <c r="F51" s="127"/>
      <c r="G51" s="127"/>
      <c r="H51" s="127"/>
      <c r="I51" s="127"/>
      <c r="J51" s="70"/>
      <c r="K51" s="70"/>
      <c r="L51" s="70"/>
      <c r="M51" s="70"/>
      <c r="N51" s="70"/>
      <c r="O51" s="123"/>
      <c r="P51" s="128"/>
      <c r="Q51" s="128"/>
      <c r="R51" s="128"/>
      <c r="S51" s="128"/>
      <c r="T51" s="129"/>
      <c r="U51" s="128"/>
      <c r="V51" s="128"/>
      <c r="W51" s="128"/>
      <c r="X51" s="128"/>
      <c r="Y51" s="123"/>
      <c r="Z51" s="71"/>
      <c r="AA51" s="128"/>
      <c r="AB51" s="128"/>
      <c r="AC51" s="128"/>
      <c r="AD51" s="128"/>
      <c r="AE51" s="129"/>
      <c r="AF51" s="128"/>
      <c r="AG51" s="128"/>
      <c r="AH51" s="128"/>
      <c r="AI51" s="128"/>
      <c r="AJ51" s="123"/>
      <c r="AK51" s="128"/>
      <c r="AL51" s="128"/>
      <c r="AM51" s="128"/>
      <c r="AN51" s="128"/>
      <c r="AO51" s="120"/>
      <c r="AP51" s="128"/>
      <c r="AQ51" s="128"/>
      <c r="AR51" s="128"/>
      <c r="AS51" s="128"/>
      <c r="AT51" s="120"/>
      <c r="AU51" s="128"/>
      <c r="AV51" s="128"/>
      <c r="AW51" s="128"/>
      <c r="AX51" s="128"/>
      <c r="AY51" s="120"/>
      <c r="AZ51" s="128"/>
      <c r="BA51" s="128"/>
      <c r="BB51" s="128"/>
      <c r="BC51" s="128"/>
      <c r="BD51" s="120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</row>
    <row r="52" spans="1:74" s="72" customFormat="1" ht="27" customHeight="1" x14ac:dyDescent="0.25">
      <c r="A52" s="36"/>
      <c r="B52" s="36"/>
      <c r="C52" s="131"/>
      <c r="D52" s="131"/>
      <c r="E52" s="36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ht="33" customHeight="1" x14ac:dyDescent="0.25">
      <c r="A53" s="88"/>
      <c r="B53" s="133"/>
      <c r="C53" s="134"/>
      <c r="D53" s="134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s="72" customFormat="1" x14ac:dyDescent="0.25">
      <c r="A54" s="88"/>
      <c r="B54" s="73"/>
      <c r="C54" s="73"/>
      <c r="D54" s="73"/>
      <c r="E54" s="132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x14ac:dyDescent="0.25">
      <c r="A55" s="89"/>
      <c r="B55" s="92"/>
      <c r="C55" s="135"/>
      <c r="D55" s="78"/>
      <c r="E55" s="101"/>
      <c r="F55" s="78"/>
      <c r="G55" s="101"/>
      <c r="H55" s="101"/>
      <c r="I55" s="101"/>
      <c r="J55" s="78"/>
      <c r="K55" s="78"/>
      <c r="L55" s="78"/>
      <c r="M55" s="78"/>
      <c r="N55" s="78"/>
      <c r="O55" s="102"/>
      <c r="P55" s="78"/>
      <c r="Q55" s="78"/>
      <c r="R55" s="78"/>
      <c r="S55" s="78"/>
      <c r="T55" s="102"/>
      <c r="U55" s="78"/>
      <c r="V55" s="78"/>
      <c r="W55" s="78"/>
      <c r="X55" s="78"/>
      <c r="Y55" s="102"/>
      <c r="Z55" s="91"/>
      <c r="AA55" s="78"/>
      <c r="AB55" s="78"/>
      <c r="AC55" s="78"/>
      <c r="AD55" s="78"/>
      <c r="AE55" s="102"/>
      <c r="AF55" s="78"/>
      <c r="AG55" s="78"/>
      <c r="AH55" s="78"/>
      <c r="AI55" s="78"/>
      <c r="AJ55" s="102"/>
      <c r="AK55" s="78"/>
      <c r="AL55" s="78"/>
      <c r="AM55" s="78"/>
      <c r="AN55" s="78"/>
      <c r="AO55" s="103"/>
      <c r="AP55" s="78"/>
      <c r="AQ55" s="78"/>
      <c r="AR55" s="78"/>
      <c r="AS55" s="78"/>
      <c r="AT55" s="103"/>
      <c r="AU55" s="78"/>
      <c r="AV55" s="78"/>
      <c r="AW55" s="78"/>
      <c r="AX55" s="78"/>
      <c r="AY55" s="103"/>
      <c r="AZ55" s="78"/>
      <c r="BA55" s="78"/>
      <c r="BB55" s="78"/>
      <c r="BC55" s="78"/>
      <c r="BD55" s="103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0"/>
      <c r="B57" s="91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2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3:E43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2025-08-04T11:56:04Z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