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'!$A$1:$BW$50</definedName>
  </definedNames>
  <calcPr calcId="145621"/>
</workbook>
</file>

<file path=xl/calcChain.xml><?xml version="1.0" encoding="utf-8"?>
<calcChain xmlns="http://schemas.openxmlformats.org/spreadsheetml/2006/main">
  <c r="BS17" i="9" l="1"/>
  <c r="E17" i="9" s="1"/>
  <c r="E38" i="9"/>
  <c r="BN38" i="9"/>
  <c r="E14" i="9"/>
  <c r="BN14" i="9"/>
  <c r="BN17" i="9" l="1"/>
  <c r="BI34" i="9" l="1"/>
  <c r="BD34" i="9"/>
  <c r="AY34" i="9"/>
  <c r="AT34" i="9"/>
  <c r="AO34" i="9"/>
  <c r="AJ34" i="9"/>
  <c r="AE34" i="9"/>
  <c r="Y34" i="9"/>
  <c r="T34" i="9"/>
  <c r="O34" i="9"/>
  <c r="I34" i="9"/>
  <c r="BN33" i="9"/>
  <c r="BI33" i="9"/>
  <c r="BD33" i="9"/>
  <c r="AY33" i="9"/>
  <c r="AT33" i="9"/>
  <c r="AO33" i="9"/>
  <c r="AJ33" i="9"/>
  <c r="T33" i="9"/>
  <c r="BI15" i="9"/>
  <c r="BD15" i="9"/>
  <c r="AY15" i="9"/>
  <c r="AT15" i="9"/>
  <c r="AO15" i="9"/>
  <c r="AJ15" i="9"/>
  <c r="AE15" i="9"/>
  <c r="Y15" i="9"/>
  <c r="T15" i="9"/>
  <c r="O15" i="9"/>
  <c r="I15" i="9"/>
  <c r="BS9" i="9"/>
  <c r="BN9" i="9"/>
  <c r="E9" i="9" s="1"/>
  <c r="E33" i="9" l="1"/>
  <c r="E15" i="9"/>
  <c r="E34" i="9"/>
  <c r="BS16" i="9"/>
  <c r="BN16" i="9"/>
  <c r="E16" i="9" s="1"/>
  <c r="BN23" i="9" l="1"/>
  <c r="BS28" i="9" l="1"/>
  <c r="BN28" i="9"/>
  <c r="AY27" i="9"/>
  <c r="BS27" i="9"/>
  <c r="BN27" i="9"/>
  <c r="BN13" i="9" l="1"/>
  <c r="BS37" i="9" l="1"/>
  <c r="BV41" i="9" l="1"/>
  <c r="BU41" i="9"/>
  <c r="BT41" i="9"/>
  <c r="BR41" i="9"/>
  <c r="T40" i="9"/>
  <c r="T39" i="9"/>
  <c r="T38" i="9"/>
  <c r="T37" i="9"/>
  <c r="T36" i="9"/>
  <c r="T35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4" i="9"/>
  <c r="T13" i="9"/>
  <c r="T12" i="9"/>
  <c r="T11" i="9"/>
  <c r="T10" i="9"/>
  <c r="T8" i="9"/>
  <c r="BS39" i="9"/>
  <c r="BS29" i="9" l="1"/>
  <c r="BS26" i="9"/>
  <c r="BS24" i="9"/>
  <c r="BS20" i="9"/>
  <c r="BN20" i="9"/>
  <c r="BS19" i="9" l="1"/>
  <c r="BS18" i="9" l="1"/>
  <c r="BS12" i="9"/>
  <c r="BN12" i="9"/>
  <c r="BS25" i="9"/>
  <c r="BN11" i="9"/>
  <c r="BS41" i="9" l="1"/>
  <c r="BN24" i="9"/>
  <c r="BN18" i="9"/>
  <c r="BN26" i="9" l="1"/>
  <c r="BN21" i="9"/>
  <c r="BW41" i="9" l="1"/>
  <c r="BQ41" i="9"/>
  <c r="BP41" i="9"/>
  <c r="BO41" i="9"/>
  <c r="BM41" i="9"/>
  <c r="BL41" i="9"/>
  <c r="BK41" i="9"/>
  <c r="BJ41" i="9"/>
  <c r="BH41" i="9"/>
  <c r="BG41" i="9"/>
  <c r="BF41" i="9"/>
  <c r="BE41" i="9"/>
  <c r="BC41" i="9"/>
  <c r="BB41" i="9"/>
  <c r="BA41" i="9"/>
  <c r="AZ41" i="9"/>
  <c r="AX41" i="9"/>
  <c r="AW41" i="9"/>
  <c r="AV41" i="9"/>
  <c r="AU41" i="9"/>
  <c r="AS41" i="9"/>
  <c r="AR41" i="9"/>
  <c r="AQ41" i="9"/>
  <c r="AP41" i="9"/>
  <c r="AN41" i="9"/>
  <c r="AM41" i="9"/>
  <c r="AL41" i="9"/>
  <c r="AK41" i="9"/>
  <c r="AI41" i="9"/>
  <c r="AH41" i="9"/>
  <c r="AG41" i="9"/>
  <c r="AF41" i="9"/>
  <c r="AD41" i="9"/>
  <c r="AC41" i="9"/>
  <c r="AB41" i="9"/>
  <c r="AA41" i="9"/>
  <c r="X41" i="9"/>
  <c r="W41" i="9"/>
  <c r="V41" i="9"/>
  <c r="U41" i="9"/>
  <c r="S41" i="9"/>
  <c r="R41" i="9"/>
  <c r="Q41" i="9"/>
  <c r="P41" i="9"/>
  <c r="M41" i="9"/>
  <c r="L41" i="9"/>
  <c r="K41" i="9"/>
  <c r="J41" i="9"/>
  <c r="H41" i="9"/>
  <c r="BN40" i="9"/>
  <c r="BI40" i="9"/>
  <c r="BD40" i="9"/>
  <c r="AY40" i="9"/>
  <c r="E40" i="9" l="1"/>
  <c r="BN39" i="9"/>
  <c r="BI39" i="9"/>
  <c r="BD39" i="9"/>
  <c r="AY39" i="9"/>
  <c r="E39" i="9" l="1"/>
  <c r="BN25" i="9"/>
  <c r="BN19" i="9" l="1"/>
  <c r="BI19" i="9"/>
  <c r="BD19" i="9"/>
  <c r="AY19" i="9"/>
  <c r="E19" i="9" s="1"/>
  <c r="BN32" i="9" l="1"/>
  <c r="BI29" i="9" l="1"/>
  <c r="E29" i="9" s="1"/>
  <c r="BN29" i="9"/>
  <c r="BN10" i="9" l="1"/>
  <c r="BN41" i="9" l="1"/>
  <c r="I10" i="9" l="1"/>
  <c r="BI21" i="9" l="1"/>
  <c r="BD21" i="9"/>
  <c r="AY21" i="9"/>
  <c r="AT21" i="9"/>
  <c r="E21" i="9" l="1"/>
  <c r="BD38" i="9" l="1"/>
  <c r="BI10" i="9" l="1"/>
  <c r="BI11" i="9"/>
  <c r="BI12" i="9"/>
  <c r="BI13" i="9"/>
  <c r="BI14" i="9"/>
  <c r="BI17" i="9"/>
  <c r="BI18" i="9"/>
  <c r="BI20" i="9"/>
  <c r="BI22" i="9"/>
  <c r="BI23" i="9"/>
  <c r="BI24" i="9"/>
  <c r="BI25" i="9"/>
  <c r="BI26" i="9"/>
  <c r="BI27" i="9"/>
  <c r="BI28" i="9"/>
  <c r="BI30" i="9"/>
  <c r="BI31" i="9"/>
  <c r="BI32" i="9"/>
  <c r="BI35" i="9"/>
  <c r="BI36" i="9"/>
  <c r="BI37" i="9"/>
  <c r="BI38" i="9"/>
  <c r="AT38" i="9"/>
  <c r="AY38" i="9"/>
  <c r="BD20" i="9" l="1"/>
  <c r="E20" i="9" s="1"/>
  <c r="BD25" i="9" l="1"/>
  <c r="AY25" i="9"/>
  <c r="BI8" i="9"/>
  <c r="BI41" i="9" s="1"/>
  <c r="E25" i="9" l="1"/>
  <c r="AT28" i="9"/>
  <c r="AO28" i="9"/>
  <c r="Z41" i="9" l="1"/>
  <c r="N41" i="9"/>
  <c r="G41" i="9"/>
  <c r="F41" i="9"/>
  <c r="BD37" i="9"/>
  <c r="AY37" i="9"/>
  <c r="AT37" i="9"/>
  <c r="AO37" i="9"/>
  <c r="BD23" i="9"/>
  <c r="AY23" i="9"/>
  <c r="BD35" i="9"/>
  <c r="AY35" i="9"/>
  <c r="AT35" i="9"/>
  <c r="AO35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30" i="9"/>
  <c r="AY30" i="9"/>
  <c r="AT30" i="9"/>
  <c r="AO30" i="9"/>
  <c r="AJ30" i="9"/>
  <c r="AE30" i="9"/>
  <c r="Y30" i="9"/>
  <c r="O30" i="9"/>
  <c r="I30" i="9"/>
  <c r="BD28" i="9"/>
  <c r="AY28" i="9"/>
  <c r="AJ28" i="9"/>
  <c r="Y28" i="9"/>
  <c r="O28" i="9"/>
  <c r="I28" i="9"/>
  <c r="BD27" i="9"/>
  <c r="AT27" i="9"/>
  <c r="AO27" i="9"/>
  <c r="AJ27" i="9"/>
  <c r="E27" i="9" s="1"/>
  <c r="AY26" i="9"/>
  <c r="AT26" i="9"/>
  <c r="BD24" i="9"/>
  <c r="AY24" i="9"/>
  <c r="E24" i="9" s="1"/>
  <c r="BD22" i="9"/>
  <c r="AY22" i="9"/>
  <c r="AT22" i="9"/>
  <c r="AO22" i="9"/>
  <c r="AJ22" i="9"/>
  <c r="AE22" i="9"/>
  <c r="Y22" i="9"/>
  <c r="O22" i="9"/>
  <c r="I22" i="9"/>
  <c r="BD18" i="9"/>
  <c r="AY18" i="9"/>
  <c r="AT18" i="9"/>
  <c r="AO18" i="9"/>
  <c r="AJ18" i="9"/>
  <c r="AE18" i="9"/>
  <c r="Y18" i="9"/>
  <c r="O18" i="9"/>
  <c r="I18" i="9"/>
  <c r="BD17" i="9"/>
  <c r="AY17" i="9"/>
  <c r="AJ17" i="9"/>
  <c r="AE17" i="9"/>
  <c r="Y17" i="9"/>
  <c r="O17" i="9"/>
  <c r="I17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2" i="9"/>
  <c r="AY12" i="9"/>
  <c r="AT12" i="9"/>
  <c r="AO12" i="9"/>
  <c r="AJ12" i="9"/>
  <c r="AE12" i="9"/>
  <c r="Y12" i="9"/>
  <c r="O12" i="9"/>
  <c r="I12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O41" i="9" s="1"/>
  <c r="AJ8" i="9"/>
  <c r="AE8" i="9"/>
  <c r="AE41" i="9" s="1"/>
  <c r="Y8" i="9"/>
  <c r="T41" i="9"/>
  <c r="O8" i="9"/>
  <c r="I8" i="9"/>
  <c r="I41" i="9" s="1"/>
  <c r="E23" i="9" l="1"/>
  <c r="E37" i="9"/>
  <c r="E18" i="9"/>
  <c r="E28" i="9"/>
  <c r="O41" i="9"/>
  <c r="Y41" i="9"/>
  <c r="E11" i="9"/>
  <c r="AJ41" i="9"/>
  <c r="AT41" i="9"/>
  <c r="AY41" i="9"/>
  <c r="E10" i="9"/>
  <c r="E32" i="9"/>
  <c r="E30" i="9"/>
  <c r="E13" i="9"/>
  <c r="E22" i="9"/>
  <c r="E31" i="9"/>
  <c r="E12" i="9"/>
  <c r="E35" i="9"/>
  <c r="E8" i="9"/>
  <c r="BD26" i="9"/>
  <c r="BD41" i="9" s="1"/>
  <c r="E26" i="9" l="1"/>
  <c r="E41" i="9" s="1"/>
</calcChain>
</file>

<file path=xl/sharedStrings.xml><?xml version="1.0" encoding="utf-8"?>
<sst xmlns="http://schemas.openxmlformats.org/spreadsheetml/2006/main" count="226" uniqueCount="167">
  <si>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</si>
  <si>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</si>
  <si>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</si>
  <si>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</si>
  <si>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</si>
  <si>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</si>
  <si>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</si>
  <si>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</si>
  <si>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</si>
  <si>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</si>
  <si>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</si>
  <si>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</si>
  <si>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</si>
  <si>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</si>
  <si>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</si>
  <si>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</si>
  <si>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</si>
  <si>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</si>
  <si>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</si>
  <si>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</si>
  <si>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</si>
  <si>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</si>
  <si>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</si>
  <si>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</si>
  <si>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</si>
  <si>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</si>
  <si>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</si>
  <si>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</si>
  <si>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</si>
  <si>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</si>
  <si>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</si>
  <si>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</si>
  <si>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</si>
  <si>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</si>
  <si>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</si>
  <si>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</si>
  <si>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</si>
  <si>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</si>
  <si>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</si>
  <si>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</si>
  <si>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</si>
  <si>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</si>
  <si>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</si>
  <si>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</si>
  <si>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</si>
  <si>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</si>
  <si>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</si>
  <si>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</si>
  <si>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</si>
  <si>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</si>
  <si>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</si>
  <si>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</si>
  <si>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</si>
  <si>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</si>
  <si>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</si>
  <si>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</si>
  <si>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</si>
  <si>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</si>
  <si>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</si>
  <si>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</si>
  <si>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</si>
  <si>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</si>
  <si>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</si>
  <si>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</si>
  <si>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</si>
  <si>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</si>
  <si>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</si>
  <si>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</si>
  <si>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</si>
  <si>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</si>
  <si>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</si>
  <si>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</si>
  <si>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</si>
  <si>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</si>
  <si>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</si>
  <si>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</si>
  <si>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</si>
  <si>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</si>
  <si>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</si>
  <si>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</si>
  <si>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</si>
  <si>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</si>
  <si>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</si>
  <si>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</si>
  <si>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</si>
  <si>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</si>
  <si>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</si>
  <si>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</si>
  <si>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</si>
  <si>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</si>
  <si>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</si>
  <si>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</si>
  <si>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</si>
  <si>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</si>
  <si>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</si>
  <si>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</si>
  <si>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 xml:space="preserve">Утверждена постановлением Администрации г.о. Октябрьск от 27.05.2022 №537 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</si>
  <si>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</si>
  <si>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</si>
  <si>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</si>
  <si>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</si>
  <si>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</si>
  <si>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</si>
  <si>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</si>
  <si>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2023-2027 годы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</si>
  <si>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</si>
  <si>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</si>
  <si>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Дети Октябрьска на 2019-2027 годы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</si>
  <si>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</si>
  <si>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</si>
  <si>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</si>
  <si>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</si>
  <si>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</si>
  <si>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</si>
  <si>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</si>
  <si>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</si>
  <si>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30.12.2022 № 1354 (в редакции постановления Администрации г.о. Октябрьск от 28.12.2023 №1226)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</si>
  <si>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</si>
  <si>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</si>
  <si>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</si>
  <si>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</si>
  <si>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</si>
  <si>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№142)</t>
  </si>
  <si>
    <t>9481,8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</si>
  <si>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№199)</t>
  </si>
  <si>
    <t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№204)</t>
  </si>
  <si>
    <t>Энергосбережение и повышение энергетической эффективности в городском округе Октябрьск Самарской области на 2022 - 2031 годы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</si>
  <si>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№814)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</si>
  <si>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</si>
  <si>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</si>
  <si>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</si>
  <si>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</si>
  <si>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</si>
  <si>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</si>
  <si>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</si>
  <si>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</si>
  <si>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№948)</t>
  </si>
  <si>
    <t>3251,7</t>
  </si>
  <si>
    <t>13194,3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</si>
  <si>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</si>
  <si>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</si>
  <si>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</si>
  <si>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</si>
  <si>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</si>
  <si>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</si>
  <si>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Управление муниципальным имуществом городского округа Октябрьск Самарской области на 2021 - 2027 годы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</si>
  <si>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№1068)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</si>
  <si>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</si>
  <si>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</si>
  <si>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№1023)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</si>
  <si>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</si>
  <si>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</si>
  <si>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</si>
  <si>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</si>
  <si>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</si>
  <si>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№1283)</t>
  </si>
  <si>
    <t>0,0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</si>
  <si>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№1282)</t>
  </si>
  <si>
    <t>ПО СОСТОЯНИЮ НА 01.03.2025 г.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</si>
  <si>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№86)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</si>
  <si>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№118)</t>
  </si>
  <si>
    <t xml:space="preserve">Утверждена постановлением Администрации г.о. Октябрьск от 02.10.2023 №894 ( в редакции постановления от 26.02.2025 №172) 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</si>
  <si>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№119)</t>
  </si>
  <si>
    <t>Утверждена постановлением Администрации г.о. Октябрьск от 03.10.2023 №895 (в редакции постановления Администрации г.о. Октябрьск от 05.02.2025 №88)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</si>
  <si>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</si>
  <si>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постановлением Администрации г.о. Октябрьск от 03.02.2025 №84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</si>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</sst>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2"/>
  <sheetViews>
    <sheetView tabSelected="1" showWhiteSpace="0" view="pageBreakPreview" zoomScale="90" zoomScaleNormal="90" zoomScaleSheetLayoutView="90" workbookViewId="0">
      <selection activeCell="A40" sqref="A40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158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8">
        <v>2016</v>
      </c>
      <c r="K6" s="168"/>
      <c r="L6" s="168"/>
      <c r="M6" s="168"/>
      <c r="N6" s="24"/>
      <c r="O6" s="109"/>
      <c r="P6" s="168">
        <v>2017</v>
      </c>
      <c r="Q6" s="168"/>
      <c r="R6" s="168"/>
      <c r="S6" s="168"/>
      <c r="T6" s="110"/>
      <c r="U6" s="168">
        <v>2018</v>
      </c>
      <c r="V6" s="168"/>
      <c r="W6" s="168"/>
      <c r="X6" s="168"/>
      <c r="Y6" s="110"/>
      <c r="Z6" s="25"/>
      <c r="AA6" s="168">
        <v>2019</v>
      </c>
      <c r="AB6" s="168"/>
      <c r="AC6" s="168"/>
      <c r="AD6" s="168"/>
      <c r="AE6" s="110"/>
      <c r="AF6" s="168">
        <v>2020</v>
      </c>
      <c r="AG6" s="168"/>
      <c r="AH6" s="168"/>
      <c r="AI6" s="168"/>
      <c r="AJ6" s="110"/>
      <c r="AK6" s="168">
        <v>2021</v>
      </c>
      <c r="AL6" s="168"/>
      <c r="AM6" s="168"/>
      <c r="AN6" s="168"/>
      <c r="AO6" s="110"/>
      <c r="AP6" s="168">
        <v>2022</v>
      </c>
      <c r="AQ6" s="168"/>
      <c r="AR6" s="168"/>
      <c r="AS6" s="168"/>
      <c r="AT6" s="110"/>
      <c r="AU6" s="168">
        <v>2023</v>
      </c>
      <c r="AV6" s="168"/>
      <c r="AW6" s="168"/>
      <c r="AX6" s="168"/>
      <c r="AY6" s="110"/>
      <c r="AZ6" s="168">
        <v>2024</v>
      </c>
      <c r="BA6" s="168"/>
      <c r="BB6" s="168"/>
      <c r="BC6" s="168"/>
      <c r="BD6" s="110"/>
      <c r="BE6" s="168">
        <v>2025</v>
      </c>
      <c r="BF6" s="168"/>
      <c r="BG6" s="168"/>
      <c r="BH6" s="168"/>
      <c r="BI6" s="168">
        <v>2026</v>
      </c>
      <c r="BJ6" s="168"/>
      <c r="BK6" s="168"/>
      <c r="BL6" s="168"/>
      <c r="BM6" s="168"/>
      <c r="BN6" s="168">
        <v>2027</v>
      </c>
      <c r="BO6" s="168"/>
      <c r="BP6" s="168"/>
      <c r="BQ6" s="168"/>
      <c r="BR6" s="168"/>
      <c r="BS6" s="168" t="s">
        <v>120</v>
      </c>
      <c r="BT6" s="168"/>
      <c r="BU6" s="168"/>
      <c r="BV6" s="168"/>
      <c r="BW6" s="168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105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142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121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2.25" customHeight="1" x14ac:dyDescent="0.25">
      <c r="A8" s="77" t="s">
        <v>36</v>
      </c>
      <c r="B8" s="29" t="s">
        <v>106</v>
      </c>
      <c r="C8" s="14" t="s">
        <v>26</v>
      </c>
      <c r="D8" s="14" t="s">
        <v>157</v>
      </c>
      <c r="E8" s="32">
        <f>I8+O8+T8+Y8+AE8+AJ8+AO8+AT8+AY8+BD8+BI8</f>
        <v>659880.89999999991</v>
      </c>
      <c r="F8" s="38"/>
      <c r="G8" s="38"/>
      <c r="H8" s="38"/>
      <c r="I8" s="38">
        <f t="shared" ref="I8:I32" si="0">J8+K8+L8+M8</f>
        <v>0</v>
      </c>
      <c r="J8" s="15"/>
      <c r="K8" s="15"/>
      <c r="L8" s="15"/>
      <c r="M8" s="15"/>
      <c r="N8" s="15"/>
      <c r="O8" s="38">
        <f t="shared" ref="O8:O32" si="1">P8+Q8+R8+S8</f>
        <v>61423.1</v>
      </c>
      <c r="P8" s="15"/>
      <c r="Q8" s="15"/>
      <c r="R8" s="15">
        <v>61423.1</v>
      </c>
      <c r="S8" s="15"/>
      <c r="T8" s="38">
        <f t="shared" ref="T8:T31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84488.3</v>
      </c>
      <c r="BE8" s="15"/>
      <c r="BF8" s="15">
        <v>3959</v>
      </c>
      <c r="BG8" s="15">
        <v>80529.3</v>
      </c>
      <c r="BH8" s="52"/>
      <c r="BI8" s="47">
        <f t="shared" ref="BI8:BI20" si="3">BJ8+BK8+BL8+BW8</f>
        <v>73819.799999999988</v>
      </c>
      <c r="BJ8" s="15"/>
      <c r="BK8" s="15">
        <v>3164.9</v>
      </c>
      <c r="BL8" s="15">
        <v>70654.899999999994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129</v>
      </c>
      <c r="C9" s="14" t="s">
        <v>26</v>
      </c>
      <c r="D9" s="14" t="s">
        <v>144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6"/>
      <c r="AB9" s="15"/>
      <c r="AC9" s="15"/>
      <c r="AD9" s="15"/>
      <c r="AE9" s="38"/>
      <c r="AF9" s="166"/>
      <c r="AG9" s="15"/>
      <c r="AH9" s="15"/>
      <c r="AI9" s="15"/>
      <c r="AJ9" s="38"/>
      <c r="AK9" s="166"/>
      <c r="AL9" s="15"/>
      <c r="AM9" s="15"/>
      <c r="AN9" s="15"/>
      <c r="AO9" s="38"/>
      <c r="AP9" s="167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107</v>
      </c>
      <c r="C10" s="14" t="s">
        <v>69</v>
      </c>
      <c r="D10" s="14" t="s">
        <v>124</v>
      </c>
      <c r="E10" s="32">
        <f>Y10+AE10+AJ10+AO10+AT10+AY10+BD10+BI10+BN10</f>
        <v>30129.200000000004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6276.4</v>
      </c>
      <c r="BF10" s="15">
        <v>6276.4</v>
      </c>
      <c r="BG10" s="15">
        <v>0</v>
      </c>
      <c r="BH10" s="52"/>
      <c r="BI10" s="47">
        <f t="shared" si="3"/>
        <v>6276.4</v>
      </c>
      <c r="BJ10" s="15"/>
      <c r="BK10" s="15">
        <v>6276.4</v>
      </c>
      <c r="BL10" s="15">
        <v>0</v>
      </c>
      <c r="BM10" s="15"/>
      <c r="BN10" s="47">
        <f>BQ10+BO10+BP10+BW10</f>
        <v>99</v>
      </c>
      <c r="BO10" s="15"/>
      <c r="BP10" s="15"/>
      <c r="BQ10" s="15">
        <v>99</v>
      </c>
      <c r="BR10" s="15"/>
      <c r="BS10" s="47"/>
      <c r="BT10" s="15"/>
      <c r="BU10" s="15"/>
      <c r="BV10" s="15"/>
      <c r="BW10" s="37"/>
    </row>
    <row r="11" spans="1:75" s="39" customFormat="1" ht="173.25" customHeight="1" x14ac:dyDescent="0.25">
      <c r="A11" s="77" t="s">
        <v>39</v>
      </c>
      <c r="B11" s="29" t="s">
        <v>81</v>
      </c>
      <c r="C11" s="14" t="s">
        <v>27</v>
      </c>
      <c r="D11" s="14" t="s">
        <v>122</v>
      </c>
      <c r="E11" s="32">
        <f>T11+Y11+AE11+AJ11+AO11+AT11+AY11+BD11+BI11+BN11</f>
        <v>49784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5460.1</v>
      </c>
      <c r="AZ11" s="44"/>
      <c r="BA11" s="15"/>
      <c r="BB11" s="15">
        <v>5460.1</v>
      </c>
      <c r="BC11" s="15"/>
      <c r="BD11" s="38">
        <f>BE11+BF11+BG11+BH11</f>
        <v>4895</v>
      </c>
      <c r="BE11" s="44"/>
      <c r="BF11" s="15"/>
      <c r="BG11" s="15">
        <v>4895</v>
      </c>
      <c r="BH11" s="52"/>
      <c r="BI11" s="47">
        <f t="shared" si="3"/>
        <v>4602.3999999999996</v>
      </c>
      <c r="BJ11" s="15"/>
      <c r="BK11" s="15"/>
      <c r="BL11" s="15">
        <v>4602.3999999999996</v>
      </c>
      <c r="BM11" s="15"/>
      <c r="BN11" s="47">
        <f>BO11+BP11+BQ11+BR11</f>
        <v>5596.2</v>
      </c>
      <c r="BO11" s="15"/>
      <c r="BP11" s="15"/>
      <c r="BQ11" s="15">
        <v>5596.2</v>
      </c>
      <c r="BR11" s="15"/>
      <c r="BS11" s="47"/>
      <c r="BT11" s="15"/>
      <c r="BU11" s="15"/>
      <c r="BV11" s="15"/>
      <c r="BW11" s="37"/>
    </row>
    <row r="12" spans="1:75" s="39" customFormat="1" ht="130.5" customHeight="1" x14ac:dyDescent="0.25">
      <c r="A12" s="77" t="s">
        <v>40</v>
      </c>
      <c r="B12" s="29" t="s">
        <v>91</v>
      </c>
      <c r="C12" s="29" t="s">
        <v>30</v>
      </c>
      <c r="D12" s="29" t="s">
        <v>162</v>
      </c>
      <c r="E12" s="33">
        <f>T12+Y12+AE12+AJ12+AO12+AT12+AY12+BD12+BI12</f>
        <v>829742.1</v>
      </c>
      <c r="F12" s="15"/>
      <c r="G12" s="38"/>
      <c r="H12" s="38"/>
      <c r="I12" s="38">
        <f t="shared" si="0"/>
        <v>0</v>
      </c>
      <c r="J12" s="15"/>
      <c r="K12" s="15"/>
      <c r="L12" s="15"/>
      <c r="M12" s="15"/>
      <c r="N12" s="15"/>
      <c r="O12" s="38">
        <f t="shared" si="1"/>
        <v>0</v>
      </c>
      <c r="P12" s="15"/>
      <c r="Q12" s="15"/>
      <c r="R12" s="15"/>
      <c r="S12" s="45"/>
      <c r="T12" s="42">
        <f t="shared" si="2"/>
        <v>87439.5</v>
      </c>
      <c r="U12" s="15"/>
      <c r="V12" s="45">
        <v>79071.199999999997</v>
      </c>
      <c r="W12" s="15">
        <v>8368.2999999999993</v>
      </c>
      <c r="X12" s="15"/>
      <c r="Y12" s="42">
        <f>Z12+AA12+AB12+AC12</f>
        <v>230437.9</v>
      </c>
      <c r="Z12" s="15"/>
      <c r="AA12" s="15">
        <v>116930</v>
      </c>
      <c r="AB12" s="45">
        <v>103058.4</v>
      </c>
      <c r="AC12" s="15">
        <v>10449.5</v>
      </c>
      <c r="AD12" s="15"/>
      <c r="AE12" s="42">
        <f>AF12+AG12+AH12+AI12</f>
        <v>101742.2</v>
      </c>
      <c r="AF12" s="15">
        <v>66468</v>
      </c>
      <c r="AG12" s="15">
        <v>31097.200000000001</v>
      </c>
      <c r="AH12" s="15">
        <v>4177</v>
      </c>
      <c r="AI12" s="15"/>
      <c r="AJ12" s="42">
        <f>AK12+AL12+AM12+AN12</f>
        <v>13107.7</v>
      </c>
      <c r="AK12" s="15"/>
      <c r="AL12" s="45">
        <v>8892.9</v>
      </c>
      <c r="AM12" s="15">
        <v>4214.8</v>
      </c>
      <c r="AN12" s="15">
        <v>0</v>
      </c>
      <c r="AO12" s="42">
        <f>AP12+AQ12+AR12+AS12</f>
        <v>26675.200000000001</v>
      </c>
      <c r="AP12" s="15"/>
      <c r="AQ12" s="15">
        <v>15485.2</v>
      </c>
      <c r="AR12" s="15">
        <v>11190</v>
      </c>
      <c r="AS12" s="15">
        <v>0</v>
      </c>
      <c r="AT12" s="42">
        <f>AU12+AV12+AW12+AX12</f>
        <v>25423.8</v>
      </c>
      <c r="AU12" s="45"/>
      <c r="AV12" s="45">
        <v>20616.599999999999</v>
      </c>
      <c r="AW12" s="15">
        <v>4737.7</v>
      </c>
      <c r="AX12" s="15">
        <v>69.5</v>
      </c>
      <c r="AY12" s="42">
        <f>AZ12+BA12+BB12+BC12</f>
        <v>18331.7</v>
      </c>
      <c r="AZ12" s="46"/>
      <c r="BA12" s="45">
        <v>15803.5</v>
      </c>
      <c r="BB12" s="15">
        <v>2528.1999999999998</v>
      </c>
      <c r="BC12" s="15"/>
      <c r="BD12" s="42">
        <f>BE12+BF12+BG12+BH12</f>
        <v>119767</v>
      </c>
      <c r="BE12" s="45">
        <v>23548.400000000001</v>
      </c>
      <c r="BF12" s="45">
        <v>92875.1</v>
      </c>
      <c r="BG12" s="15">
        <v>3343.5</v>
      </c>
      <c r="BH12" s="52"/>
      <c r="BI12" s="47">
        <f t="shared" si="3"/>
        <v>206817.09999999998</v>
      </c>
      <c r="BJ12" s="15">
        <v>23548.400000000001</v>
      </c>
      <c r="BK12" s="15">
        <v>158716.79999999999</v>
      </c>
      <c r="BL12" s="15">
        <v>24551.9</v>
      </c>
      <c r="BM12" s="15"/>
      <c r="BN12" s="47">
        <f>BO12+BP12+BQ12+BR12</f>
        <v>0</v>
      </c>
      <c r="BO12" s="15"/>
      <c r="BP12" s="15"/>
      <c r="BQ12" s="15"/>
      <c r="BR12" s="15"/>
      <c r="BS12" s="47">
        <f>BT12+BU12+BV12+BW12</f>
        <v>0</v>
      </c>
      <c r="BT12" s="15"/>
      <c r="BU12" s="15"/>
      <c r="BV12" s="15"/>
      <c r="BW12" s="37"/>
    </row>
    <row r="13" spans="1:75" s="39" customFormat="1" ht="107.25" customHeight="1" x14ac:dyDescent="0.25">
      <c r="A13" s="77" t="s">
        <v>41</v>
      </c>
      <c r="B13" s="29" t="s">
        <v>34</v>
      </c>
      <c r="C13" s="14" t="s">
        <v>28</v>
      </c>
      <c r="D13" s="14" t="s">
        <v>151</v>
      </c>
      <c r="E13" s="32">
        <f>H13+I13+O13+T13+Y13+AE13+AJ13+AO13+AT13+AY13+BD13+BI13+BN13</f>
        <v>313408.5</v>
      </c>
      <c r="F13" s="47"/>
      <c r="G13" s="38"/>
      <c r="H13" s="38"/>
      <c r="I13" s="38">
        <f t="shared" si="0"/>
        <v>0</v>
      </c>
      <c r="J13" s="45"/>
      <c r="K13" s="15"/>
      <c r="L13" s="15"/>
      <c r="M13" s="15"/>
      <c r="N13" s="15"/>
      <c r="O13" s="38">
        <f t="shared" si="1"/>
        <v>0</v>
      </c>
      <c r="P13" s="33"/>
      <c r="Q13" s="15"/>
      <c r="R13" s="15"/>
      <c r="S13" s="46"/>
      <c r="T13" s="42">
        <f t="shared" si="2"/>
        <v>0</v>
      </c>
      <c r="U13" s="15"/>
      <c r="V13" s="15"/>
      <c r="W13" s="15"/>
      <c r="X13" s="45"/>
      <c r="Y13" s="42">
        <f>Z13+AA13+AB13+AC13</f>
        <v>0</v>
      </c>
      <c r="Z13" s="15"/>
      <c r="AA13" s="15"/>
      <c r="AB13" s="15"/>
      <c r="AC13" s="15"/>
      <c r="AD13" s="46"/>
      <c r="AE13" s="42">
        <f t="shared" ref="AE13:AE32" si="4">AF13+AG13+AH13+AI13</f>
        <v>38297</v>
      </c>
      <c r="AF13" s="15"/>
      <c r="AG13" s="15">
        <v>30951.4</v>
      </c>
      <c r="AH13" s="15">
        <v>7345.6</v>
      </c>
      <c r="AI13" s="46"/>
      <c r="AJ13" s="42">
        <f t="shared" ref="AJ13:AJ34" si="5">AK13+AL13+AM13+AN13</f>
        <v>69006.399999999994</v>
      </c>
      <c r="AK13" s="15"/>
      <c r="AL13" s="15">
        <v>58000</v>
      </c>
      <c r="AM13" s="15">
        <v>11006.4</v>
      </c>
      <c r="AN13" s="46"/>
      <c r="AO13" s="42">
        <f t="shared" ref="AO13:AO34" si="6">AP13+AQ13+AR13+AS13</f>
        <v>65532.2</v>
      </c>
      <c r="AP13" s="15"/>
      <c r="AQ13" s="15">
        <v>53000</v>
      </c>
      <c r="AR13" s="15">
        <v>12532.2</v>
      </c>
      <c r="AS13" s="45"/>
      <c r="AT13" s="42">
        <f t="shared" ref="AT13:AT34" si="7">AU13+AV13+AW13+AX13</f>
        <v>54197.4</v>
      </c>
      <c r="AU13" s="151"/>
      <c r="AV13" s="15">
        <v>39716.9</v>
      </c>
      <c r="AW13" s="15">
        <v>14480.5</v>
      </c>
      <c r="AX13" s="45"/>
      <c r="AY13" s="42">
        <f t="shared" ref="AY13:AY19" si="8">AZ13+BA13+BB13+BC13</f>
        <v>55205.5</v>
      </c>
      <c r="AZ13" s="15"/>
      <c r="BA13" s="15">
        <v>43091.5</v>
      </c>
      <c r="BB13" s="15">
        <v>12114</v>
      </c>
      <c r="BC13" s="46"/>
      <c r="BD13" s="42">
        <f t="shared" ref="BD13:BD19" si="9">BE13+BF13+BG13+BH13</f>
        <v>9963</v>
      </c>
      <c r="BE13" s="15"/>
      <c r="BF13" s="15"/>
      <c r="BG13" s="15">
        <v>9963</v>
      </c>
      <c r="BH13" s="53"/>
      <c r="BI13" s="47">
        <f t="shared" si="3"/>
        <v>10367</v>
      </c>
      <c r="BJ13" s="15"/>
      <c r="BK13" s="15"/>
      <c r="BL13" s="45">
        <v>10367</v>
      </c>
      <c r="BM13" s="15"/>
      <c r="BN13" s="153">
        <f>BO13+BP13+BQ13+BR13</f>
        <v>10840</v>
      </c>
      <c r="BO13" s="45"/>
      <c r="BP13" s="45"/>
      <c r="BQ13" s="45">
        <v>10840</v>
      </c>
      <c r="BR13" s="15"/>
      <c r="BS13" s="153"/>
      <c r="BT13" s="46"/>
      <c r="BU13" s="46"/>
      <c r="BV13" s="46"/>
      <c r="BW13" s="37"/>
    </row>
    <row r="14" spans="1:75" s="39" customFormat="1" ht="81" customHeight="1" x14ac:dyDescent="0.25">
      <c r="A14" s="77" t="s">
        <v>42</v>
      </c>
      <c r="B14" s="29" t="s">
        <v>132</v>
      </c>
      <c r="C14" s="14" t="s">
        <v>25</v>
      </c>
      <c r="D14" s="14" t="s">
        <v>159</v>
      </c>
      <c r="E14" s="32">
        <f>AO14+AT14+AY14+BD14+BI14+BN14</f>
        <v>59499</v>
      </c>
      <c r="F14" s="38"/>
      <c r="G14" s="38"/>
      <c r="H14" s="38"/>
      <c r="I14" s="38">
        <f t="shared" si="0"/>
        <v>0</v>
      </c>
      <c r="J14" s="15"/>
      <c r="K14" s="15"/>
      <c r="L14" s="15"/>
      <c r="M14" s="15"/>
      <c r="N14" s="15"/>
      <c r="O14" s="38">
        <f t="shared" si="1"/>
        <v>0</v>
      </c>
      <c r="P14" s="15"/>
      <c r="Q14" s="15"/>
      <c r="R14" s="15"/>
      <c r="S14" s="15"/>
      <c r="T14" s="38">
        <f t="shared" si="2"/>
        <v>0</v>
      </c>
      <c r="U14" s="15"/>
      <c r="V14" s="15"/>
      <c r="W14" s="15"/>
      <c r="X14" s="15"/>
      <c r="Y14" s="38">
        <f t="shared" ref="Y14:Y32" si="10">Z14+AA14+AB14+AC14</f>
        <v>0</v>
      </c>
      <c r="Z14" s="15"/>
      <c r="AA14" s="15"/>
      <c r="AB14" s="15"/>
      <c r="AC14" s="15"/>
      <c r="AD14" s="15"/>
      <c r="AE14" s="38">
        <f t="shared" si="4"/>
        <v>0</v>
      </c>
      <c r="AF14" s="15"/>
      <c r="AG14" s="15"/>
      <c r="AH14" s="15"/>
      <c r="AI14" s="15"/>
      <c r="AJ14" s="38">
        <f t="shared" si="5"/>
        <v>0</v>
      </c>
      <c r="AK14" s="15"/>
      <c r="AL14" s="15"/>
      <c r="AM14" s="15"/>
      <c r="AN14" s="15"/>
      <c r="AO14" s="38">
        <f t="shared" si="6"/>
        <v>9326.1</v>
      </c>
      <c r="AP14" s="15">
        <v>895.1</v>
      </c>
      <c r="AQ14" s="15">
        <v>4293</v>
      </c>
      <c r="AR14" s="15">
        <v>3395.9</v>
      </c>
      <c r="AS14" s="15">
        <v>742.1</v>
      </c>
      <c r="AT14" s="38">
        <f t="shared" si="7"/>
        <v>9031.2999999999993</v>
      </c>
      <c r="AU14" s="15">
        <v>1138.0999999999999</v>
      </c>
      <c r="AV14" s="15">
        <v>4397.2</v>
      </c>
      <c r="AW14" s="15">
        <v>3496</v>
      </c>
      <c r="AX14" s="15"/>
      <c r="AY14" s="38">
        <f t="shared" si="8"/>
        <v>9647.8000000000011</v>
      </c>
      <c r="AZ14" s="15">
        <v>959.6</v>
      </c>
      <c r="BA14" s="15">
        <v>4262.3999999999996</v>
      </c>
      <c r="BB14" s="15">
        <v>3683.7</v>
      </c>
      <c r="BC14" s="15">
        <v>742.1</v>
      </c>
      <c r="BD14" s="38">
        <f t="shared" si="9"/>
        <v>10699.199999999999</v>
      </c>
      <c r="BE14" s="15">
        <v>963</v>
      </c>
      <c r="BF14" s="15">
        <v>5657.3</v>
      </c>
      <c r="BG14" s="15">
        <v>3646</v>
      </c>
      <c r="BH14" s="52">
        <v>432.9</v>
      </c>
      <c r="BI14" s="47">
        <f t="shared" si="3"/>
        <v>10304.299999999999</v>
      </c>
      <c r="BJ14" s="15">
        <v>950.3</v>
      </c>
      <c r="BK14" s="15">
        <v>5735.9</v>
      </c>
      <c r="BL14" s="15">
        <v>3618.1</v>
      </c>
      <c r="BM14" s="15"/>
      <c r="BN14" s="47">
        <f>BO14+BP14+BQ14+BR14</f>
        <v>10490.3</v>
      </c>
      <c r="BO14" s="15">
        <v>970.3</v>
      </c>
      <c r="BP14" s="15">
        <v>5836.3</v>
      </c>
      <c r="BQ14" s="15">
        <v>3683.7</v>
      </c>
      <c r="BR14" s="15"/>
      <c r="BS14" s="47"/>
      <c r="BT14" s="15"/>
      <c r="BU14" s="15"/>
      <c r="BV14" s="15"/>
      <c r="BW14" s="37"/>
    </row>
    <row r="15" spans="1:75" s="39" customFormat="1" ht="190.5" customHeight="1" x14ac:dyDescent="0.25">
      <c r="A15" s="77" t="s">
        <v>43</v>
      </c>
      <c r="B15" s="29" t="s">
        <v>87</v>
      </c>
      <c r="C15" s="14" t="s">
        <v>20</v>
      </c>
      <c r="D15" s="14" t="s">
        <v>153</v>
      </c>
      <c r="E15" s="32">
        <f>O15+T15+Y15+AE15+AJ15+AO15+AT15+AY15+BD15+BI15</f>
        <v>47063.200000000004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200</v>
      </c>
      <c r="P15" s="15"/>
      <c r="Q15" s="15"/>
      <c r="R15" s="15">
        <v>200</v>
      </c>
      <c r="S15" s="15"/>
      <c r="T15" s="38">
        <f t="shared" si="2"/>
        <v>606</v>
      </c>
      <c r="U15" s="15"/>
      <c r="V15" s="15"/>
      <c r="W15" s="15">
        <v>606</v>
      </c>
      <c r="X15" s="15"/>
      <c r="Y15" s="38">
        <f t="shared" si="10"/>
        <v>6649.0999999999995</v>
      </c>
      <c r="Z15" s="15"/>
      <c r="AA15" s="15"/>
      <c r="AB15" s="15">
        <v>5478.4</v>
      </c>
      <c r="AC15" s="15">
        <v>1170.7</v>
      </c>
      <c r="AD15" s="15"/>
      <c r="AE15" s="38">
        <f t="shared" si="4"/>
        <v>5895.5</v>
      </c>
      <c r="AF15" s="15"/>
      <c r="AG15" s="15">
        <v>5490.6</v>
      </c>
      <c r="AH15" s="15">
        <v>404.9</v>
      </c>
      <c r="AI15" s="15"/>
      <c r="AJ15" s="38">
        <f t="shared" si="5"/>
        <v>18074.2</v>
      </c>
      <c r="AK15" s="15">
        <v>12107.4</v>
      </c>
      <c r="AL15" s="15">
        <v>4335.1000000000004</v>
      </c>
      <c r="AM15" s="15">
        <v>1631.7</v>
      </c>
      <c r="AN15" s="15"/>
      <c r="AO15" s="38">
        <f t="shared" si="6"/>
        <v>2690</v>
      </c>
      <c r="AP15" s="15">
        <v>610.20000000000005</v>
      </c>
      <c r="AQ15" s="15">
        <v>1105.7</v>
      </c>
      <c r="AR15" s="15">
        <v>974.1</v>
      </c>
      <c r="AS15" s="15"/>
      <c r="AT15" s="38">
        <f t="shared" si="7"/>
        <v>6485.6</v>
      </c>
      <c r="AU15" s="15"/>
      <c r="AV15" s="15">
        <v>3110.8</v>
      </c>
      <c r="AW15" s="15">
        <v>3374.8</v>
      </c>
      <c r="AX15" s="15"/>
      <c r="AY15" s="38">
        <f t="shared" si="8"/>
        <v>1253.5</v>
      </c>
      <c r="AZ15" s="15"/>
      <c r="BA15" s="15">
        <v>997.5</v>
      </c>
      <c r="BB15" s="15">
        <v>256</v>
      </c>
      <c r="BC15" s="15"/>
      <c r="BD15" s="38">
        <f t="shared" si="9"/>
        <v>4480.8999999999996</v>
      </c>
      <c r="BE15" s="15"/>
      <c r="BF15" s="15">
        <v>4480.8999999999996</v>
      </c>
      <c r="BG15" s="15"/>
      <c r="BH15" s="52"/>
      <c r="BI15" s="47">
        <f t="shared" si="3"/>
        <v>728.4</v>
      </c>
      <c r="BJ15" s="15"/>
      <c r="BK15" s="15">
        <v>728.4</v>
      </c>
      <c r="BL15" s="15">
        <v>0</v>
      </c>
      <c r="BM15" s="15"/>
      <c r="BN15" s="47"/>
      <c r="BO15" s="15"/>
      <c r="BP15" s="15"/>
      <c r="BQ15" s="15"/>
      <c r="BR15" s="15"/>
      <c r="BS15" s="47"/>
      <c r="BT15" s="15"/>
      <c r="BU15" s="15"/>
      <c r="BV15" s="15"/>
      <c r="BW15" s="37"/>
    </row>
    <row r="16" spans="1:75" s="39" customFormat="1" ht="66.75" customHeight="1" x14ac:dyDescent="0.25">
      <c r="A16" s="77" t="s">
        <v>44</v>
      </c>
      <c r="B16" s="29" t="s">
        <v>130</v>
      </c>
      <c r="C16" s="14" t="s">
        <v>20</v>
      </c>
      <c r="D16" s="14" t="s">
        <v>143</v>
      </c>
      <c r="E16" s="32">
        <f>BN16+BS16</f>
        <v>2341.6</v>
      </c>
      <c r="F16" s="38"/>
      <c r="G16" s="38"/>
      <c r="H16" s="38"/>
      <c r="I16" s="38"/>
      <c r="J16" s="15"/>
      <c r="K16" s="15"/>
      <c r="L16" s="15"/>
      <c r="M16" s="15"/>
      <c r="N16" s="15"/>
      <c r="O16" s="38"/>
      <c r="P16" s="15"/>
      <c r="Q16" s="15"/>
      <c r="R16" s="15"/>
      <c r="S16" s="15"/>
      <c r="T16" s="38"/>
      <c r="U16" s="15"/>
      <c r="V16" s="15"/>
      <c r="W16" s="15"/>
      <c r="X16" s="15"/>
      <c r="Y16" s="38"/>
      <c r="Z16" s="15"/>
      <c r="AA16" s="15"/>
      <c r="AB16" s="15"/>
      <c r="AC16" s="15"/>
      <c r="AD16" s="15"/>
      <c r="AE16" s="38"/>
      <c r="AF16" s="15"/>
      <c r="AG16" s="15"/>
      <c r="AH16" s="15"/>
      <c r="AI16" s="15"/>
      <c r="AJ16" s="38"/>
      <c r="AK16" s="15"/>
      <c r="AL16" s="15"/>
      <c r="AM16" s="15"/>
      <c r="AN16" s="15"/>
      <c r="AO16" s="38"/>
      <c r="AP16" s="15"/>
      <c r="AQ16" s="15"/>
      <c r="AR16" s="15"/>
      <c r="AS16" s="15"/>
      <c r="AT16" s="38"/>
      <c r="AU16" s="15"/>
      <c r="AV16" s="15"/>
      <c r="AW16" s="15"/>
      <c r="AX16" s="15"/>
      <c r="AY16" s="38"/>
      <c r="AZ16" s="15"/>
      <c r="BA16" s="15"/>
      <c r="BB16" s="15"/>
      <c r="BC16" s="15"/>
      <c r="BD16" s="38"/>
      <c r="BE16" s="15"/>
      <c r="BF16" s="15"/>
      <c r="BG16" s="15"/>
      <c r="BH16" s="52"/>
      <c r="BI16" s="47"/>
      <c r="BJ16" s="15"/>
      <c r="BK16" s="15"/>
      <c r="BL16" s="15"/>
      <c r="BM16" s="15"/>
      <c r="BN16" s="47">
        <f>BO16+BP16+BQ16+BR16</f>
        <v>585.4</v>
      </c>
      <c r="BO16" s="15"/>
      <c r="BP16" s="15"/>
      <c r="BQ16" s="15">
        <v>585.4</v>
      </c>
      <c r="BR16" s="15"/>
      <c r="BS16" s="47">
        <f>BT16+BU16+BV16+BW16</f>
        <v>1756.2</v>
      </c>
      <c r="BT16" s="15"/>
      <c r="BU16" s="15"/>
      <c r="BV16" s="15">
        <v>1756.2</v>
      </c>
      <c r="BW16" s="37"/>
    </row>
    <row r="17" spans="1:75" s="39" customFormat="1" ht="102" customHeight="1" x14ac:dyDescent="0.25">
      <c r="A17" s="77" t="s">
        <v>45</v>
      </c>
      <c r="B17" s="29" t="s">
        <v>164</v>
      </c>
      <c r="C17" s="14" t="s">
        <v>28</v>
      </c>
      <c r="D17" s="14" t="s">
        <v>165</v>
      </c>
      <c r="E17" s="32">
        <f>BD17+BI17+BN17+BS17</f>
        <v>8505.5</v>
      </c>
      <c r="F17" s="42"/>
      <c r="G17" s="42"/>
      <c r="H17" s="42"/>
      <c r="I17" s="38">
        <f t="shared" si="0"/>
        <v>0</v>
      </c>
      <c r="J17" s="45"/>
      <c r="K17" s="45"/>
      <c r="L17" s="45"/>
      <c r="M17" s="45"/>
      <c r="N17" s="45"/>
      <c r="O17" s="38">
        <f t="shared" si="1"/>
        <v>0</v>
      </c>
      <c r="P17" s="41"/>
      <c r="Q17" s="45"/>
      <c r="R17" s="45"/>
      <c r="S17" s="45"/>
      <c r="T17" s="38">
        <f t="shared" si="2"/>
        <v>0</v>
      </c>
      <c r="U17" s="45"/>
      <c r="V17" s="45"/>
      <c r="W17" s="45"/>
      <c r="X17" s="45"/>
      <c r="Y17" s="38">
        <f t="shared" si="10"/>
        <v>0</v>
      </c>
      <c r="Z17" s="15"/>
      <c r="AA17" s="45"/>
      <c r="AB17" s="45"/>
      <c r="AC17" s="45"/>
      <c r="AD17" s="45"/>
      <c r="AE17" s="38">
        <f t="shared" si="4"/>
        <v>0</v>
      </c>
      <c r="AF17" s="45"/>
      <c r="AG17" s="45"/>
      <c r="AH17" s="45"/>
      <c r="AI17" s="45"/>
      <c r="AJ17" s="38">
        <f t="shared" si="5"/>
        <v>0</v>
      </c>
      <c r="AK17" s="45"/>
      <c r="AL17" s="45"/>
      <c r="AM17" s="45"/>
      <c r="AN17" s="45"/>
      <c r="AO17" s="38"/>
      <c r="AP17" s="45"/>
      <c r="AQ17" s="45"/>
      <c r="AR17" s="45"/>
      <c r="AS17" s="45"/>
      <c r="AT17" s="38"/>
      <c r="AU17" s="45"/>
      <c r="AV17" s="45"/>
      <c r="AW17" s="45"/>
      <c r="AX17" s="45"/>
      <c r="AY17" s="38">
        <f t="shared" si="8"/>
        <v>0</v>
      </c>
      <c r="AZ17" s="45"/>
      <c r="BA17" s="45"/>
      <c r="BB17" s="45"/>
      <c r="BC17" s="45"/>
      <c r="BD17" s="38">
        <f t="shared" si="9"/>
        <v>1701.1</v>
      </c>
      <c r="BE17" s="45"/>
      <c r="BF17" s="45">
        <v>1616</v>
      </c>
      <c r="BG17" s="45">
        <v>85.1</v>
      </c>
      <c r="BH17" s="140"/>
      <c r="BI17" s="47">
        <f t="shared" si="3"/>
        <v>2126.4</v>
      </c>
      <c r="BJ17" s="15"/>
      <c r="BK17" s="15">
        <v>2020</v>
      </c>
      <c r="BL17" s="45">
        <v>106.4</v>
      </c>
      <c r="BM17" s="15"/>
      <c r="BN17" s="153">
        <f>BP17+BQ17+BR17</f>
        <v>2126.4</v>
      </c>
      <c r="BO17" s="45"/>
      <c r="BP17" s="45">
        <v>2020</v>
      </c>
      <c r="BQ17" s="45">
        <v>106.4</v>
      </c>
      <c r="BR17" s="15"/>
      <c r="BS17" s="153">
        <f>BU17+BV17</f>
        <v>2551.6</v>
      </c>
      <c r="BT17" s="45"/>
      <c r="BU17" s="45">
        <v>2424</v>
      </c>
      <c r="BV17" s="45">
        <v>127.6</v>
      </c>
      <c r="BW17" s="37"/>
    </row>
    <row r="18" spans="1:75" s="39" customFormat="1" ht="58.5" customHeight="1" x14ac:dyDescent="0.25">
      <c r="A18" s="77" t="s">
        <v>46</v>
      </c>
      <c r="B18" s="29" t="s">
        <v>103</v>
      </c>
      <c r="C18" s="74" t="s">
        <v>64</v>
      </c>
      <c r="D18" s="14" t="s">
        <v>150</v>
      </c>
      <c r="E18" s="32">
        <f>AT18+AY18+BD18+BI18+BN18+BS18+AJ18+AO18</f>
        <v>42495.399999999994</v>
      </c>
      <c r="F18" s="38"/>
      <c r="G18" s="38"/>
      <c r="H18" s="38"/>
      <c r="I18" s="38">
        <f t="shared" si="0"/>
        <v>0</v>
      </c>
      <c r="J18" s="15"/>
      <c r="K18" s="15"/>
      <c r="L18" s="15"/>
      <c r="M18" s="15"/>
      <c r="N18" s="15"/>
      <c r="O18" s="38">
        <f t="shared" si="1"/>
        <v>0</v>
      </c>
      <c r="P18" s="15"/>
      <c r="Q18" s="15"/>
      <c r="R18" s="15"/>
      <c r="S18" s="15"/>
      <c r="T18" s="38">
        <f t="shared" si="2"/>
        <v>0</v>
      </c>
      <c r="U18" s="33"/>
      <c r="V18" s="15"/>
      <c r="W18" s="15"/>
      <c r="X18" s="15"/>
      <c r="Y18" s="38">
        <f t="shared" si="10"/>
        <v>0</v>
      </c>
      <c r="Z18" s="15"/>
      <c r="AA18" s="33"/>
      <c r="AB18" s="15"/>
      <c r="AC18" s="15"/>
      <c r="AD18" s="15"/>
      <c r="AE18" s="38">
        <f t="shared" si="4"/>
        <v>0</v>
      </c>
      <c r="AF18" s="33"/>
      <c r="AG18" s="15"/>
      <c r="AH18" s="15"/>
      <c r="AI18" s="15"/>
      <c r="AJ18" s="38">
        <f t="shared" si="5"/>
        <v>1418.7</v>
      </c>
      <c r="AK18" s="33"/>
      <c r="AL18" s="15"/>
      <c r="AM18" s="15">
        <v>1418.7</v>
      </c>
      <c r="AN18" s="15"/>
      <c r="AO18" s="38">
        <f t="shared" si="6"/>
        <v>2508.1999999999998</v>
      </c>
      <c r="AP18" s="15"/>
      <c r="AQ18" s="15"/>
      <c r="AR18" s="15">
        <v>2508.1999999999998</v>
      </c>
      <c r="AS18" s="15"/>
      <c r="AT18" s="38">
        <f t="shared" si="7"/>
        <v>2046.4</v>
      </c>
      <c r="AU18" s="15"/>
      <c r="AV18" s="15"/>
      <c r="AW18" s="15">
        <v>2046.4</v>
      </c>
      <c r="AX18" s="15"/>
      <c r="AY18" s="38">
        <f t="shared" si="8"/>
        <v>4324.8999999999996</v>
      </c>
      <c r="AZ18" s="15"/>
      <c r="BA18" s="15"/>
      <c r="BB18" s="15">
        <v>4324.8999999999996</v>
      </c>
      <c r="BC18" s="15"/>
      <c r="BD18" s="38">
        <f t="shared" si="9"/>
        <v>5645.8</v>
      </c>
      <c r="BE18" s="15"/>
      <c r="BF18" s="15"/>
      <c r="BG18" s="15">
        <v>5645.8</v>
      </c>
      <c r="BH18" s="52"/>
      <c r="BI18" s="47">
        <f t="shared" si="3"/>
        <v>6223.4</v>
      </c>
      <c r="BJ18" s="15"/>
      <c r="BK18" s="15"/>
      <c r="BL18" s="15">
        <v>6223.4</v>
      </c>
      <c r="BM18" s="15"/>
      <c r="BN18" s="47">
        <f>BO18+BP18+BQ18+BW18</f>
        <v>6776</v>
      </c>
      <c r="BO18" s="15"/>
      <c r="BP18" s="15"/>
      <c r="BQ18" s="15">
        <v>6776</v>
      </c>
      <c r="BR18" s="15"/>
      <c r="BS18" s="47">
        <f>BT18+BU18+BV18+BW18</f>
        <v>13552</v>
      </c>
      <c r="BT18" s="15"/>
      <c r="BU18" s="15"/>
      <c r="BV18" s="15">
        <v>13552</v>
      </c>
      <c r="BW18" s="37"/>
    </row>
    <row r="19" spans="1:75" s="39" customFormat="1" ht="94.5" customHeight="1" x14ac:dyDescent="0.25">
      <c r="A19" s="77" t="s">
        <v>47</v>
      </c>
      <c r="B19" s="163" t="s">
        <v>111</v>
      </c>
      <c r="C19" s="145" t="s">
        <v>97</v>
      </c>
      <c r="D19" s="143" t="s">
        <v>163</v>
      </c>
      <c r="E19" s="32">
        <f>BS19+BN19+BI19+BD19+AY19</f>
        <v>730308.1</v>
      </c>
      <c r="F19" s="38"/>
      <c r="G19" s="38"/>
      <c r="H19" s="38"/>
      <c r="I19" s="38"/>
      <c r="J19" s="15"/>
      <c r="K19" s="15"/>
      <c r="L19" s="15"/>
      <c r="M19" s="15"/>
      <c r="N19" s="15"/>
      <c r="O19" s="38"/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/>
      <c r="Z19" s="15"/>
      <c r="AA19" s="33"/>
      <c r="AB19" s="15"/>
      <c r="AC19" s="15"/>
      <c r="AD19" s="15"/>
      <c r="AE19" s="38"/>
      <c r="AF19" s="33"/>
      <c r="AG19" s="15"/>
      <c r="AH19" s="15"/>
      <c r="AI19" s="15"/>
      <c r="AJ19" s="38"/>
      <c r="AK19" s="33"/>
      <c r="AL19" s="15"/>
      <c r="AM19" s="15"/>
      <c r="AN19" s="15"/>
      <c r="AO19" s="38"/>
      <c r="AP19" s="15"/>
      <c r="AQ19" s="15"/>
      <c r="AR19" s="15"/>
      <c r="AS19" s="15"/>
      <c r="AT19" s="38"/>
      <c r="AU19" s="15"/>
      <c r="AV19" s="15"/>
      <c r="AW19" s="15"/>
      <c r="AX19" s="15"/>
      <c r="AY19" s="38">
        <f t="shared" si="8"/>
        <v>104462.90000000001</v>
      </c>
      <c r="AZ19" s="15">
        <v>1389.3</v>
      </c>
      <c r="BA19" s="15">
        <v>5740.5</v>
      </c>
      <c r="BB19" s="15">
        <v>97333.1</v>
      </c>
      <c r="BC19" s="15"/>
      <c r="BD19" s="38">
        <f t="shared" si="9"/>
        <v>116209.5</v>
      </c>
      <c r="BE19" s="15">
        <v>1661.1</v>
      </c>
      <c r="BF19" s="15">
        <v>6068.1</v>
      </c>
      <c r="BG19" s="15">
        <v>108480.3</v>
      </c>
      <c r="BH19" s="52"/>
      <c r="BI19" s="38">
        <f t="shared" si="3"/>
        <v>111648.7</v>
      </c>
      <c r="BJ19" s="15">
        <v>1800.4</v>
      </c>
      <c r="BK19" s="15">
        <v>6068.1</v>
      </c>
      <c r="BL19" s="15">
        <v>103780.2</v>
      </c>
      <c r="BM19" s="15"/>
      <c r="BN19" s="38">
        <f>BO19+BP19+BQ19+BW19</f>
        <v>112644.7</v>
      </c>
      <c r="BO19" s="15">
        <v>1862.4</v>
      </c>
      <c r="BP19" s="15">
        <v>6068.1</v>
      </c>
      <c r="BQ19" s="15">
        <v>104714.2</v>
      </c>
      <c r="BR19" s="15"/>
      <c r="BS19" s="47">
        <f>BT19+BU19+BV19+BW19</f>
        <v>285342.3</v>
      </c>
      <c r="BT19" s="15"/>
      <c r="BU19" s="15"/>
      <c r="BV19" s="15">
        <v>285342.3</v>
      </c>
      <c r="BW19" s="37"/>
    </row>
    <row r="20" spans="1:75" s="39" customFormat="1" ht="121.5" customHeight="1" x14ac:dyDescent="0.25">
      <c r="A20" s="77" t="s">
        <v>48</v>
      </c>
      <c r="B20" s="29" t="s">
        <v>94</v>
      </c>
      <c r="C20" s="144" t="s">
        <v>21</v>
      </c>
      <c r="D20" s="29" t="s">
        <v>96</v>
      </c>
      <c r="E20" s="32">
        <f>BD20+BI20+BN20+BS20</f>
        <v>18425.04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/>
      <c r="AZ20" s="15"/>
      <c r="BA20" s="15"/>
      <c r="BB20" s="15"/>
      <c r="BC20" s="15"/>
      <c r="BD20" s="38">
        <f>SUM(BE20:BH20)</f>
        <v>3070.84</v>
      </c>
      <c r="BE20" s="15"/>
      <c r="BF20" s="15"/>
      <c r="BG20" s="15">
        <v>3070.84</v>
      </c>
      <c r="BH20" s="52"/>
      <c r="BI20" s="47">
        <f t="shared" si="3"/>
        <v>3070.84</v>
      </c>
      <c r="BJ20" s="15"/>
      <c r="BK20" s="15"/>
      <c r="BL20" s="15">
        <v>3070.84</v>
      </c>
      <c r="BM20" s="15"/>
      <c r="BN20" s="47">
        <f>BO20+BP20+BQ20+BR20</f>
        <v>3070.84</v>
      </c>
      <c r="BO20" s="15"/>
      <c r="BP20" s="15"/>
      <c r="BQ20" s="15">
        <v>3070.84</v>
      </c>
      <c r="BR20" s="15"/>
      <c r="BS20" s="47">
        <f>BT20+BU20+BV20+BW20</f>
        <v>9212.52</v>
      </c>
      <c r="BT20" s="15"/>
      <c r="BU20" s="15"/>
      <c r="BV20" s="15">
        <v>9212.52</v>
      </c>
      <c r="BW20" s="37"/>
    </row>
    <row r="21" spans="1:75" s="39" customFormat="1" ht="84" customHeight="1" x14ac:dyDescent="0.25">
      <c r="A21" s="77" t="s">
        <v>49</v>
      </c>
      <c r="B21" s="29" t="s">
        <v>104</v>
      </c>
      <c r="C21" s="14" t="s">
        <v>65</v>
      </c>
      <c r="D21" s="14" t="s">
        <v>116</v>
      </c>
      <c r="E21" s="32">
        <f>AT21+AY21+BD21+BI21+BN21</f>
        <v>50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15"/>
      <c r="V21" s="15"/>
      <c r="W21" s="15"/>
      <c r="X21" s="15"/>
      <c r="Y21" s="38"/>
      <c r="Z21" s="15"/>
      <c r="AA21" s="15"/>
      <c r="AB21" s="15"/>
      <c r="AC21" s="15"/>
      <c r="AD21" s="15"/>
      <c r="AE21" s="38"/>
      <c r="AF21" s="15"/>
      <c r="AG21" s="15"/>
      <c r="AH21" s="15"/>
      <c r="AI21" s="15"/>
      <c r="AJ21" s="38"/>
      <c r="AK21" s="15"/>
      <c r="AL21" s="15"/>
      <c r="AM21" s="15"/>
      <c r="AN21" s="15"/>
      <c r="AO21" s="38"/>
      <c r="AP21" s="15"/>
      <c r="AQ21" s="15"/>
      <c r="AR21" s="15"/>
      <c r="AS21" s="15"/>
      <c r="AT21" s="38">
        <f>AU21+AV21+AW21+AX21</f>
        <v>0</v>
      </c>
      <c r="AU21" s="15"/>
      <c r="AV21" s="15"/>
      <c r="AW21" s="15">
        <v>0</v>
      </c>
      <c r="AX21" s="15"/>
      <c r="AY21" s="38">
        <f>AZ21+BA21+BB21</f>
        <v>0</v>
      </c>
      <c r="AZ21" s="15"/>
      <c r="BA21" s="15"/>
      <c r="BB21" s="15">
        <v>0</v>
      </c>
      <c r="BC21" s="15"/>
      <c r="BD21" s="38">
        <f>BE21+BF21+BG21</f>
        <v>0</v>
      </c>
      <c r="BE21" s="15"/>
      <c r="BF21" s="15"/>
      <c r="BG21" s="15">
        <v>0</v>
      </c>
      <c r="BH21" s="52"/>
      <c r="BI21" s="47">
        <f>BJ21+BK21+BL21</f>
        <v>0</v>
      </c>
      <c r="BJ21" s="15"/>
      <c r="BK21" s="15"/>
      <c r="BL21" s="15">
        <v>0</v>
      </c>
      <c r="BM21" s="15"/>
      <c r="BN21" s="47">
        <f>BQ21</f>
        <v>50</v>
      </c>
      <c r="BO21" s="15"/>
      <c r="BP21" s="15"/>
      <c r="BQ21" s="15">
        <v>50</v>
      </c>
      <c r="BR21" s="15"/>
      <c r="BS21" s="47"/>
      <c r="BT21" s="15"/>
      <c r="BU21" s="15"/>
      <c r="BV21" s="15"/>
      <c r="BW21" s="37"/>
    </row>
    <row r="22" spans="1:75" s="39" customFormat="1" ht="72" customHeight="1" x14ac:dyDescent="0.25">
      <c r="A22" s="77" t="s">
        <v>50</v>
      </c>
      <c r="B22" s="29" t="s">
        <v>92</v>
      </c>
      <c r="C22" s="14" t="s">
        <v>22</v>
      </c>
      <c r="D22" s="14" t="s">
        <v>102</v>
      </c>
      <c r="E22" s="32">
        <f>AJ22+AO22+AT22+AY22+BD22+BI22+BN22</f>
        <v>31.3</v>
      </c>
      <c r="F22" s="42"/>
      <c r="G22" s="42"/>
      <c r="H22" s="42"/>
      <c r="I22" s="38">
        <f t="shared" si="0"/>
        <v>0</v>
      </c>
      <c r="J22" s="45"/>
      <c r="K22" s="45"/>
      <c r="L22" s="45"/>
      <c r="M22" s="45"/>
      <c r="N22" s="45"/>
      <c r="O22" s="38">
        <f t="shared" si="1"/>
        <v>0</v>
      </c>
      <c r="P22" s="45"/>
      <c r="Q22" s="45"/>
      <c r="R22" s="45"/>
      <c r="S22" s="45"/>
      <c r="T22" s="38">
        <f t="shared" si="2"/>
        <v>0</v>
      </c>
      <c r="U22" s="45"/>
      <c r="V22" s="45"/>
      <c r="W22" s="45"/>
      <c r="X22" s="45"/>
      <c r="Y22" s="38">
        <f t="shared" si="10"/>
        <v>0</v>
      </c>
      <c r="Z22" s="44"/>
      <c r="AA22" s="45"/>
      <c r="AB22" s="45"/>
      <c r="AC22" s="45"/>
      <c r="AD22" s="45"/>
      <c r="AE22" s="38">
        <f t="shared" si="4"/>
        <v>0</v>
      </c>
      <c r="AF22" s="45"/>
      <c r="AG22" s="45"/>
      <c r="AH22" s="45"/>
      <c r="AI22" s="45"/>
      <c r="AJ22" s="38">
        <f t="shared" si="5"/>
        <v>31.3</v>
      </c>
      <c r="AK22" s="45"/>
      <c r="AL22" s="45"/>
      <c r="AM22" s="45">
        <v>31.3</v>
      </c>
      <c r="AN22" s="45"/>
      <c r="AO22" s="38">
        <f t="shared" si="6"/>
        <v>0</v>
      </c>
      <c r="AP22" s="45"/>
      <c r="AQ22" s="45"/>
      <c r="AR22" s="45"/>
      <c r="AS22" s="45"/>
      <c r="AT22" s="38">
        <f t="shared" si="7"/>
        <v>0</v>
      </c>
      <c r="AU22" s="45"/>
      <c r="AV22" s="45"/>
      <c r="AW22" s="45"/>
      <c r="AX22" s="45"/>
      <c r="AY22" s="38">
        <f t="shared" ref="AY22:AY31" si="11">AZ22+BA22+BB22+BC22</f>
        <v>0</v>
      </c>
      <c r="AZ22" s="45"/>
      <c r="BA22" s="45"/>
      <c r="BB22" s="45"/>
      <c r="BC22" s="45"/>
      <c r="BD22" s="38">
        <f t="shared" ref="BD22:BD23" si="12">BE22+BF22+BG22+BH22</f>
        <v>0</v>
      </c>
      <c r="BE22" s="45"/>
      <c r="BF22" s="45"/>
      <c r="BG22" s="45"/>
      <c r="BH22" s="140"/>
      <c r="BI22" s="47">
        <f t="shared" ref="BI22:BI28" si="13">BJ22+BK22+BL22+BW22</f>
        <v>0</v>
      </c>
      <c r="BJ22" s="15"/>
      <c r="BK22" s="15"/>
      <c r="BL22" s="45"/>
      <c r="BM22" s="15"/>
      <c r="BN22" s="153"/>
      <c r="BO22" s="45"/>
      <c r="BP22" s="45"/>
      <c r="BQ22" s="45"/>
      <c r="BR22" s="15"/>
      <c r="BS22" s="153"/>
      <c r="BT22" s="45"/>
      <c r="BU22" s="45"/>
      <c r="BV22" s="45"/>
      <c r="BW22" s="37"/>
    </row>
    <row r="23" spans="1:75" s="36" customFormat="1" ht="80.25" customHeight="1" x14ac:dyDescent="0.25">
      <c r="A23" s="77" t="s">
        <v>51</v>
      </c>
      <c r="B23" s="29" t="s">
        <v>133</v>
      </c>
      <c r="C23" s="29" t="s">
        <v>33</v>
      </c>
      <c r="D23" s="96" t="s">
        <v>134</v>
      </c>
      <c r="E23" s="32">
        <f>AY23+BD23+BI23+BN23+BS23</f>
        <v>594.4</v>
      </c>
      <c r="F23" s="38"/>
      <c r="G23" s="38"/>
      <c r="H23" s="38"/>
      <c r="I23" s="38"/>
      <c r="J23" s="15"/>
      <c r="K23" s="15"/>
      <c r="L23" s="15"/>
      <c r="M23" s="15"/>
      <c r="N23" s="15"/>
      <c r="O23" s="38"/>
      <c r="P23" s="15"/>
      <c r="Q23" s="15"/>
      <c r="R23" s="15"/>
      <c r="S23" s="15"/>
      <c r="T23" s="38">
        <f t="shared" si="2"/>
        <v>0</v>
      </c>
      <c r="U23" s="15"/>
      <c r="V23" s="15"/>
      <c r="W23" s="15"/>
      <c r="X23" s="15"/>
      <c r="Y23" s="38"/>
      <c r="Z23" s="15"/>
      <c r="AA23" s="15"/>
      <c r="AB23" s="15"/>
      <c r="AC23" s="15"/>
      <c r="AD23" s="15"/>
      <c r="AE23" s="38"/>
      <c r="AF23" s="15"/>
      <c r="AG23" s="15"/>
      <c r="AH23" s="15"/>
      <c r="AI23" s="15"/>
      <c r="AJ23" s="38"/>
      <c r="AK23" s="15"/>
      <c r="AL23" s="15"/>
      <c r="AM23" s="15"/>
      <c r="AN23" s="15"/>
      <c r="AO23" s="38"/>
      <c r="AP23" s="15"/>
      <c r="AQ23" s="15"/>
      <c r="AR23" s="15"/>
      <c r="AS23" s="15"/>
      <c r="AT23" s="38"/>
      <c r="AU23" s="15"/>
      <c r="AV23" s="15"/>
      <c r="AW23" s="15"/>
      <c r="AX23" s="52"/>
      <c r="AY23" s="38">
        <f>AZ23+BA23+BB23+BC23</f>
        <v>270.39999999999998</v>
      </c>
      <c r="AZ23" s="15"/>
      <c r="BA23" s="15">
        <v>201.5</v>
      </c>
      <c r="BB23" s="15">
        <v>68.900000000000006</v>
      </c>
      <c r="BC23" s="52"/>
      <c r="BD23" s="38">
        <f t="shared" si="12"/>
        <v>143.69999999999999</v>
      </c>
      <c r="BE23" s="15"/>
      <c r="BF23" s="15">
        <v>107.1</v>
      </c>
      <c r="BG23" s="15">
        <v>36.6</v>
      </c>
      <c r="BH23" s="52"/>
      <c r="BI23" s="47">
        <f t="shared" si="13"/>
        <v>143.69999999999999</v>
      </c>
      <c r="BJ23" s="15"/>
      <c r="BK23" s="15">
        <v>107.1</v>
      </c>
      <c r="BL23" s="15">
        <v>36.6</v>
      </c>
      <c r="BM23" s="15"/>
      <c r="BN23" s="47">
        <f>BQ23+BP23+BO23</f>
        <v>36.6</v>
      </c>
      <c r="BO23" s="15"/>
      <c r="BP23" s="15"/>
      <c r="BQ23" s="15">
        <v>36.6</v>
      </c>
      <c r="BR23" s="15"/>
      <c r="BS23" s="47"/>
      <c r="BT23" s="15"/>
      <c r="BU23" s="15"/>
      <c r="BV23" s="15"/>
      <c r="BW23" s="37"/>
    </row>
    <row r="24" spans="1:75" s="39" customFormat="1" ht="91.5" customHeight="1" x14ac:dyDescent="0.25">
      <c r="A24" s="77" t="s">
        <v>52</v>
      </c>
      <c r="B24" s="29" t="s">
        <v>119</v>
      </c>
      <c r="C24" s="29" t="s">
        <v>24</v>
      </c>
      <c r="D24" s="96" t="s">
        <v>118</v>
      </c>
      <c r="E24" s="162">
        <f>AY24+BD24+BI24+BN24+BS24</f>
        <v>3693.7</v>
      </c>
      <c r="F24" s="37"/>
      <c r="G24" s="37"/>
      <c r="H24" s="137"/>
      <c r="I24" s="137"/>
      <c r="J24" s="37"/>
      <c r="K24" s="37"/>
      <c r="L24" s="37"/>
      <c r="M24" s="37"/>
      <c r="N24" s="37"/>
      <c r="O24" s="137"/>
      <c r="P24" s="37"/>
      <c r="Q24" s="37"/>
      <c r="R24" s="37"/>
      <c r="S24" s="37"/>
      <c r="T24" s="40">
        <f t="shared" si="2"/>
        <v>0</v>
      </c>
      <c r="U24" s="37"/>
      <c r="V24" s="37"/>
      <c r="W24" s="37"/>
      <c r="X24" s="37"/>
      <c r="Y24" s="137"/>
      <c r="Z24" s="37"/>
      <c r="AA24" s="37"/>
      <c r="AB24" s="37"/>
      <c r="AC24" s="37"/>
      <c r="AD24" s="37"/>
      <c r="AE24" s="137"/>
      <c r="AF24" s="37"/>
      <c r="AG24" s="37"/>
      <c r="AH24" s="37"/>
      <c r="AI24" s="37"/>
      <c r="AJ24" s="137"/>
      <c r="AK24" s="37"/>
      <c r="AL24" s="37"/>
      <c r="AM24" s="37"/>
      <c r="AN24" s="37"/>
      <c r="AO24" s="137"/>
      <c r="AP24" s="37"/>
      <c r="AQ24" s="37"/>
      <c r="AR24" s="37"/>
      <c r="AS24" s="37"/>
      <c r="AT24" s="137"/>
      <c r="AU24" s="37"/>
      <c r="AV24" s="37"/>
      <c r="AW24" s="37"/>
      <c r="AX24" s="37"/>
      <c r="AY24" s="139">
        <f>BB24</f>
        <v>0</v>
      </c>
      <c r="AZ24" s="138"/>
      <c r="BA24" s="138"/>
      <c r="BB24" s="138">
        <v>0</v>
      </c>
      <c r="BC24" s="138"/>
      <c r="BD24" s="139">
        <f>BG24</f>
        <v>0</v>
      </c>
      <c r="BE24" s="138"/>
      <c r="BF24" s="138"/>
      <c r="BG24" s="138">
        <v>0</v>
      </c>
      <c r="BH24" s="141"/>
      <c r="BI24" s="47">
        <f t="shared" si="13"/>
        <v>0</v>
      </c>
      <c r="BJ24" s="15"/>
      <c r="BK24" s="15"/>
      <c r="BL24" s="138">
        <v>0</v>
      </c>
      <c r="BM24" s="15"/>
      <c r="BN24" s="154">
        <f>BO24+BP24+BQ24+BW24</f>
        <v>805.6</v>
      </c>
      <c r="BO24" s="138"/>
      <c r="BP24" s="138"/>
      <c r="BQ24" s="138">
        <v>805.6</v>
      </c>
      <c r="BR24" s="15"/>
      <c r="BS24" s="154">
        <f>BT24+BU24+BV24+BW24</f>
        <v>2888.1</v>
      </c>
      <c r="BT24" s="138"/>
      <c r="BU24" s="138"/>
      <c r="BV24" s="138">
        <v>2888.1</v>
      </c>
      <c r="BW24" s="37"/>
    </row>
    <row r="25" spans="1:75" s="36" customFormat="1" ht="80.25" customHeight="1" x14ac:dyDescent="0.25">
      <c r="A25" s="77" t="s">
        <v>53</v>
      </c>
      <c r="B25" s="29" t="s">
        <v>131</v>
      </c>
      <c r="C25" s="14" t="s">
        <v>65</v>
      </c>
      <c r="D25" s="96" t="s">
        <v>125</v>
      </c>
      <c r="E25" s="32">
        <f>AY25+BD25+BI25+BN25+BS25</f>
        <v>670099.89999999991</v>
      </c>
      <c r="F25" s="38"/>
      <c r="G25" s="38"/>
      <c r="H25" s="38"/>
      <c r="I25" s="38"/>
      <c r="J25" s="15"/>
      <c r="K25" s="15"/>
      <c r="L25" s="15"/>
      <c r="M25" s="15"/>
      <c r="N25" s="15"/>
      <c r="O25" s="38"/>
      <c r="P25" s="15"/>
      <c r="Q25" s="15"/>
      <c r="R25" s="15"/>
      <c r="S25" s="15"/>
      <c r="T25" s="38">
        <f t="shared" si="2"/>
        <v>0</v>
      </c>
      <c r="U25" s="15"/>
      <c r="V25" s="15"/>
      <c r="W25" s="15"/>
      <c r="X25" s="15"/>
      <c r="Y25" s="38"/>
      <c r="Z25" s="15"/>
      <c r="AA25" s="15"/>
      <c r="AB25" s="15"/>
      <c r="AC25" s="15"/>
      <c r="AD25" s="15"/>
      <c r="AE25" s="38"/>
      <c r="AF25" s="15"/>
      <c r="AG25" s="15"/>
      <c r="AH25" s="15"/>
      <c r="AI25" s="15"/>
      <c r="AJ25" s="38"/>
      <c r="AK25" s="15"/>
      <c r="AL25" s="15"/>
      <c r="AM25" s="15"/>
      <c r="AN25" s="15"/>
      <c r="AO25" s="38"/>
      <c r="AP25" s="15"/>
      <c r="AQ25" s="15"/>
      <c r="AR25" s="15"/>
      <c r="AS25" s="15"/>
      <c r="AT25" s="38"/>
      <c r="AU25" s="15"/>
      <c r="AV25" s="15"/>
      <c r="AW25" s="15"/>
      <c r="AX25" s="52"/>
      <c r="AY25" s="38">
        <f>AZ25+BA25+BB25+BC25</f>
        <v>105127.29999999999</v>
      </c>
      <c r="AZ25" s="15">
        <v>3445.1</v>
      </c>
      <c r="BA25" s="15">
        <v>560.79999999999995</v>
      </c>
      <c r="BB25" s="15">
        <v>101121.4</v>
      </c>
      <c r="BC25" s="52"/>
      <c r="BD25" s="38">
        <f>BE25+BF25+BG25+BH25</f>
        <v>98916.3</v>
      </c>
      <c r="BE25" s="15">
        <v>0</v>
      </c>
      <c r="BF25" s="15">
        <v>0</v>
      </c>
      <c r="BG25" s="15">
        <v>98916.3</v>
      </c>
      <c r="BH25" s="52"/>
      <c r="BI25" s="47">
        <f t="shared" si="13"/>
        <v>100952.3</v>
      </c>
      <c r="BJ25" s="15"/>
      <c r="BK25" s="15"/>
      <c r="BL25" s="15">
        <v>100952.3</v>
      </c>
      <c r="BM25" s="15"/>
      <c r="BN25" s="47">
        <f>BO25+BP25+BQ25+BW25</f>
        <v>91276</v>
      </c>
      <c r="BO25" s="15"/>
      <c r="BP25" s="15"/>
      <c r="BQ25" s="15">
        <v>91276</v>
      </c>
      <c r="BR25" s="15"/>
      <c r="BS25" s="47">
        <f>BT25+BU25+BV25+BW25</f>
        <v>273828</v>
      </c>
      <c r="BT25" s="15"/>
      <c r="BU25" s="15"/>
      <c r="BV25" s="15">
        <v>273828</v>
      </c>
      <c r="BW25" s="37"/>
    </row>
    <row r="26" spans="1:75" s="39" customFormat="1" ht="66.75" customHeight="1" x14ac:dyDescent="0.25">
      <c r="A26" s="77" t="s">
        <v>54</v>
      </c>
      <c r="B26" s="29" t="s">
        <v>75</v>
      </c>
      <c r="C26" s="14" t="s">
        <v>29</v>
      </c>
      <c r="D26" s="14" t="s">
        <v>117</v>
      </c>
      <c r="E26" s="32">
        <f>AT26+AY26+BD26+BI26+BN26+BS26</f>
        <v>680</v>
      </c>
      <c r="F26" s="42"/>
      <c r="G26" s="42"/>
      <c r="H26" s="42"/>
      <c r="I26" s="38"/>
      <c r="J26" s="45"/>
      <c r="K26" s="45"/>
      <c r="L26" s="45"/>
      <c r="M26" s="45"/>
      <c r="N26" s="45"/>
      <c r="O26" s="38"/>
      <c r="P26" s="41"/>
      <c r="Q26" s="45"/>
      <c r="R26" s="45"/>
      <c r="S26" s="45"/>
      <c r="T26" s="38">
        <f t="shared" si="2"/>
        <v>0</v>
      </c>
      <c r="U26" s="45"/>
      <c r="V26" s="45"/>
      <c r="W26" s="45"/>
      <c r="X26" s="45"/>
      <c r="Y26" s="38"/>
      <c r="Z26" s="41"/>
      <c r="AA26" s="45"/>
      <c r="AB26" s="45"/>
      <c r="AC26" s="45"/>
      <c r="AD26" s="45"/>
      <c r="AE26" s="38"/>
      <c r="AF26" s="45"/>
      <c r="AG26" s="45"/>
      <c r="AH26" s="45"/>
      <c r="AI26" s="45"/>
      <c r="AJ26" s="38"/>
      <c r="AK26" s="45"/>
      <c r="AL26" s="45"/>
      <c r="AM26" s="45"/>
      <c r="AN26" s="45"/>
      <c r="AO26" s="38"/>
      <c r="AP26" s="45"/>
      <c r="AQ26" s="45"/>
      <c r="AR26" s="45"/>
      <c r="AS26" s="45"/>
      <c r="AT26" s="38">
        <f>SUM(AU26:AX26)</f>
        <v>40</v>
      </c>
      <c r="AU26" s="45"/>
      <c r="AV26" s="45"/>
      <c r="AW26" s="45">
        <v>40</v>
      </c>
      <c r="AX26" s="45"/>
      <c r="AY26" s="38">
        <f>SUM(AZ26:BC26)</f>
        <v>0</v>
      </c>
      <c r="AZ26" s="45"/>
      <c r="BA26" s="45"/>
      <c r="BB26" s="45">
        <v>0</v>
      </c>
      <c r="BC26" s="45"/>
      <c r="BD26" s="38">
        <f>SUM(BE26:BH26)</f>
        <v>0</v>
      </c>
      <c r="BE26" s="45"/>
      <c r="BF26" s="45"/>
      <c r="BG26" s="45">
        <v>0</v>
      </c>
      <c r="BH26" s="140"/>
      <c r="BI26" s="47">
        <f t="shared" si="13"/>
        <v>0</v>
      </c>
      <c r="BJ26" s="15"/>
      <c r="BK26" s="15"/>
      <c r="BL26" s="45">
        <v>0</v>
      </c>
      <c r="BM26" s="15"/>
      <c r="BN26" s="153">
        <f>BQ26</f>
        <v>317.60000000000002</v>
      </c>
      <c r="BO26" s="45"/>
      <c r="BP26" s="45"/>
      <c r="BQ26" s="45">
        <v>317.60000000000002</v>
      </c>
      <c r="BR26" s="15"/>
      <c r="BS26" s="153">
        <f>BT26+BU26+BV26+BW26</f>
        <v>322.39999999999998</v>
      </c>
      <c r="BT26" s="45"/>
      <c r="BU26" s="45"/>
      <c r="BV26" s="45">
        <v>322.39999999999998</v>
      </c>
      <c r="BW26" s="37"/>
    </row>
    <row r="27" spans="1:75" s="39" customFormat="1" ht="107.25" customHeight="1" x14ac:dyDescent="0.25">
      <c r="A27" s="77" t="s">
        <v>55</v>
      </c>
      <c r="B27" s="51" t="s">
        <v>135</v>
      </c>
      <c r="C27" s="13" t="s">
        <v>23</v>
      </c>
      <c r="D27" s="30" t="s">
        <v>136</v>
      </c>
      <c r="E27" s="32">
        <f>AJ27+AO27+AT27+AY27+BD27+BI27+BN27+BS27</f>
        <v>100647.50000000001</v>
      </c>
      <c r="F27" s="48"/>
      <c r="G27" s="49"/>
      <c r="H27" s="38"/>
      <c r="I27" s="38"/>
      <c r="J27" s="50"/>
      <c r="K27" s="51"/>
      <c r="L27" s="15"/>
      <c r="M27" s="51"/>
      <c r="N27" s="51"/>
      <c r="O27" s="38"/>
      <c r="P27" s="50"/>
      <c r="Q27" s="51"/>
      <c r="R27" s="15"/>
      <c r="S27" s="51"/>
      <c r="T27" s="38">
        <f t="shared" si="2"/>
        <v>0</v>
      </c>
      <c r="U27" s="50"/>
      <c r="V27" s="51"/>
      <c r="W27" s="15"/>
      <c r="X27" s="51"/>
      <c r="Y27" s="38"/>
      <c r="Z27" s="51"/>
      <c r="AA27" s="50"/>
      <c r="AB27" s="15"/>
      <c r="AC27" s="15"/>
      <c r="AD27" s="51"/>
      <c r="AE27" s="38"/>
      <c r="AF27" s="51"/>
      <c r="AG27" s="51"/>
      <c r="AH27" s="15"/>
      <c r="AI27" s="51"/>
      <c r="AJ27" s="38">
        <f>AK27+AL27+AM27+AN27</f>
        <v>15234.1</v>
      </c>
      <c r="AK27" s="51"/>
      <c r="AL27" s="51" t="s">
        <v>84</v>
      </c>
      <c r="AM27" s="15">
        <v>10674.1</v>
      </c>
      <c r="AN27" s="51"/>
      <c r="AO27" s="38">
        <f>SUM(AP27:AS27)</f>
        <v>14135.1</v>
      </c>
      <c r="AP27" s="15"/>
      <c r="AQ27" s="15">
        <v>3066.6</v>
      </c>
      <c r="AR27" s="15">
        <v>11068.5</v>
      </c>
      <c r="AS27" s="15"/>
      <c r="AT27" s="38">
        <f>SUM(AU27:AX27)</f>
        <v>10744.6</v>
      </c>
      <c r="AU27" s="15"/>
      <c r="AV27" s="15"/>
      <c r="AW27" s="95">
        <v>10744.6</v>
      </c>
      <c r="AX27" s="52"/>
      <c r="AY27" s="38">
        <f>AZ27+BA27+BB27</f>
        <v>15181.5</v>
      </c>
      <c r="AZ27" s="51"/>
      <c r="BA27" s="51" t="s">
        <v>137</v>
      </c>
      <c r="BB27" s="95">
        <v>11929.8</v>
      </c>
      <c r="BC27" s="94"/>
      <c r="BD27" s="38">
        <f>SUM(BE27:BH27)</f>
        <v>9481.7999999999993</v>
      </c>
      <c r="BE27" s="51"/>
      <c r="BF27" s="51"/>
      <c r="BG27" s="95">
        <v>9481.7999999999993</v>
      </c>
      <c r="BH27" s="94"/>
      <c r="BI27" s="47">
        <f t="shared" si="13"/>
        <v>9481.7999999999993</v>
      </c>
      <c r="BJ27" s="15"/>
      <c r="BK27" s="15"/>
      <c r="BL27" s="51" t="s">
        <v>123</v>
      </c>
      <c r="BM27" s="15"/>
      <c r="BN27" s="47">
        <f>BO27+BP27+BQ27</f>
        <v>13194.3</v>
      </c>
      <c r="BO27" s="51"/>
      <c r="BP27" s="51"/>
      <c r="BQ27" s="51" t="s">
        <v>138</v>
      </c>
      <c r="BR27" s="15"/>
      <c r="BS27" s="47">
        <f>BT27+BU27+BV27</f>
        <v>13194.3</v>
      </c>
      <c r="BT27" s="51"/>
      <c r="BU27" s="51"/>
      <c r="BV27" s="51" t="s">
        <v>138</v>
      </c>
      <c r="BW27" s="37"/>
    </row>
    <row r="28" spans="1:75" s="36" customFormat="1" ht="144" customHeight="1" x14ac:dyDescent="0.25">
      <c r="A28" s="77" t="s">
        <v>56</v>
      </c>
      <c r="B28" s="29" t="s">
        <v>139</v>
      </c>
      <c r="C28" s="14" t="s">
        <v>66</v>
      </c>
      <c r="D28" s="14" t="s">
        <v>140</v>
      </c>
      <c r="E28" s="32">
        <f>O28+T28+Y28+AE28+AJ28+AO28+AT28+AY28+BD28+BI28+BN28+BS28</f>
        <v>60650.19999999999</v>
      </c>
      <c r="F28" s="38"/>
      <c r="G28" s="38"/>
      <c r="H28" s="38"/>
      <c r="I28" s="38">
        <f t="shared" si="0"/>
        <v>0</v>
      </c>
      <c r="J28" s="15"/>
      <c r="K28" s="15"/>
      <c r="L28" s="15"/>
      <c r="M28" s="15"/>
      <c r="N28" s="15"/>
      <c r="O28" s="38">
        <f t="shared" si="1"/>
        <v>0</v>
      </c>
      <c r="P28" s="33"/>
      <c r="Q28" s="15"/>
      <c r="R28" s="15"/>
      <c r="S28" s="15"/>
      <c r="T28" s="38">
        <f t="shared" si="2"/>
        <v>0</v>
      </c>
      <c r="U28" s="15"/>
      <c r="V28" s="15"/>
      <c r="W28" s="15"/>
      <c r="X28" s="15"/>
      <c r="Y28" s="38">
        <f t="shared" si="10"/>
        <v>7308.8</v>
      </c>
      <c r="Z28" s="15"/>
      <c r="AA28" s="15"/>
      <c r="AB28" s="15">
        <v>2258.6999999999998</v>
      </c>
      <c r="AC28" s="15">
        <v>5050.1000000000004</v>
      </c>
      <c r="AD28" s="15"/>
      <c r="AE28" s="38">
        <v>5051.5</v>
      </c>
      <c r="AF28" s="15"/>
      <c r="AG28" s="15">
        <v>275.60000000000002</v>
      </c>
      <c r="AH28" s="15">
        <v>4775.8999999999996</v>
      </c>
      <c r="AI28" s="15"/>
      <c r="AJ28" s="38">
        <f>AL28+AM28</f>
        <v>4861</v>
      </c>
      <c r="AK28" s="15"/>
      <c r="AL28" s="15">
        <v>189.8</v>
      </c>
      <c r="AM28" s="15">
        <v>4671.2</v>
      </c>
      <c r="AN28" s="15"/>
      <c r="AO28" s="38">
        <f>AR28+AQ28+AP28</f>
        <v>7287.9</v>
      </c>
      <c r="AP28" s="15"/>
      <c r="AQ28" s="15">
        <v>337.2</v>
      </c>
      <c r="AR28" s="15">
        <v>6950.7</v>
      </c>
      <c r="AS28" s="15"/>
      <c r="AT28" s="38">
        <f>AV28+AW28+AU28</f>
        <v>6171.2000000000007</v>
      </c>
      <c r="AU28" s="15"/>
      <c r="AV28" s="15">
        <v>344.6</v>
      </c>
      <c r="AW28" s="15">
        <v>5826.6</v>
      </c>
      <c r="AX28" s="52"/>
      <c r="AY28" s="38">
        <f t="shared" si="11"/>
        <v>7206.4000000000005</v>
      </c>
      <c r="AZ28" s="15"/>
      <c r="BA28" s="15">
        <v>514.29999999999995</v>
      </c>
      <c r="BB28" s="15">
        <v>6692.1</v>
      </c>
      <c r="BC28" s="52"/>
      <c r="BD28" s="38">
        <f>BE28+BF28+BG28+BH28</f>
        <v>5948</v>
      </c>
      <c r="BE28" s="15"/>
      <c r="BF28" s="15">
        <v>514.29999999999995</v>
      </c>
      <c r="BG28" s="15">
        <v>5433.7</v>
      </c>
      <c r="BH28" s="52"/>
      <c r="BI28" s="38">
        <f t="shared" si="13"/>
        <v>5948</v>
      </c>
      <c r="BJ28" s="15"/>
      <c r="BK28" s="15">
        <v>514.29999999999995</v>
      </c>
      <c r="BL28" s="15">
        <v>5433.7</v>
      </c>
      <c r="BM28" s="15"/>
      <c r="BN28" s="47">
        <f>BO28+BP28+BQ28</f>
        <v>5433.7</v>
      </c>
      <c r="BO28" s="15"/>
      <c r="BP28" s="15"/>
      <c r="BQ28" s="15">
        <v>5433.7</v>
      </c>
      <c r="BR28" s="15"/>
      <c r="BS28" s="47">
        <f>BT28+BU28+BV28+BW28</f>
        <v>5433.7</v>
      </c>
      <c r="BT28" s="15"/>
      <c r="BU28" s="15"/>
      <c r="BV28" s="15">
        <v>5433.7</v>
      </c>
      <c r="BW28" s="37"/>
    </row>
    <row r="29" spans="1:75" s="36" customFormat="1" ht="73.5" customHeight="1" x14ac:dyDescent="0.25">
      <c r="A29" s="77" t="s">
        <v>57</v>
      </c>
      <c r="B29" s="29" t="s">
        <v>109</v>
      </c>
      <c r="C29" s="14" t="s">
        <v>28</v>
      </c>
      <c r="D29" s="14" t="s">
        <v>110</v>
      </c>
      <c r="E29" s="32">
        <f>BI29+BN29+BS29</f>
        <v>231066.5</v>
      </c>
      <c r="F29" s="38"/>
      <c r="G29" s="38"/>
      <c r="H29" s="38"/>
      <c r="I29" s="38"/>
      <c r="J29" s="15"/>
      <c r="K29" s="15"/>
      <c r="L29" s="15"/>
      <c r="M29" s="15"/>
      <c r="N29" s="15"/>
      <c r="O29" s="38"/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/>
      <c r="Z29" s="15"/>
      <c r="AA29" s="15"/>
      <c r="AB29" s="15"/>
      <c r="AC29" s="15"/>
      <c r="AD29" s="15"/>
      <c r="AE29" s="38"/>
      <c r="AF29" s="15"/>
      <c r="AG29" s="15"/>
      <c r="AH29" s="15"/>
      <c r="AI29" s="15"/>
      <c r="AJ29" s="38"/>
      <c r="AK29" s="15"/>
      <c r="AL29" s="15"/>
      <c r="AM29" s="15"/>
      <c r="AN29" s="15"/>
      <c r="AO29" s="38"/>
      <c r="AP29" s="15"/>
      <c r="AQ29" s="15"/>
      <c r="AR29" s="15"/>
      <c r="AS29" s="15"/>
      <c r="AT29" s="38"/>
      <c r="AU29" s="15"/>
      <c r="AV29" s="15"/>
      <c r="AW29" s="15"/>
      <c r="AX29" s="52"/>
      <c r="AY29" s="38"/>
      <c r="AZ29" s="15"/>
      <c r="BA29" s="15"/>
      <c r="BB29" s="15"/>
      <c r="BC29" s="52"/>
      <c r="BD29" s="38"/>
      <c r="BE29" s="15"/>
      <c r="BF29" s="15"/>
      <c r="BG29" s="15"/>
      <c r="BH29" s="52"/>
      <c r="BI29" s="47">
        <f>BJ29+BK29+BL29+BM29</f>
        <v>38411.9</v>
      </c>
      <c r="BJ29" s="15"/>
      <c r="BK29" s="15"/>
      <c r="BL29" s="15">
        <v>38411.9</v>
      </c>
      <c r="BM29" s="15"/>
      <c r="BN29" s="47">
        <f>BO29+BP29+BQ29+BW29</f>
        <v>48017</v>
      </c>
      <c r="BO29" s="15"/>
      <c r="BP29" s="15"/>
      <c r="BQ29" s="15">
        <v>48017</v>
      </c>
      <c r="BR29" s="15"/>
      <c r="BS29" s="47">
        <f>BT29+BU29+BV29+BW29</f>
        <v>144637.6</v>
      </c>
      <c r="BT29" s="15"/>
      <c r="BU29" s="15"/>
      <c r="BV29" s="15">
        <v>144637.6</v>
      </c>
      <c r="BW29" s="37"/>
    </row>
    <row r="30" spans="1:75" s="36" customFormat="1" ht="161.25" customHeight="1" x14ac:dyDescent="0.25">
      <c r="A30" s="77" t="s">
        <v>58</v>
      </c>
      <c r="B30" s="29" t="s">
        <v>98</v>
      </c>
      <c r="C30" s="14" t="s">
        <v>28</v>
      </c>
      <c r="D30" s="14" t="s">
        <v>152</v>
      </c>
      <c r="E30" s="32">
        <f>H30+I30+O30+T30+Y30+AE30+AJ30+AO30+AT30+AY30+BD30+BI30+BN30</f>
        <v>1003376.5</v>
      </c>
      <c r="F30" s="47"/>
      <c r="G30" s="38"/>
      <c r="H30" s="38">
        <v>47172.6</v>
      </c>
      <c r="I30" s="38">
        <f t="shared" si="0"/>
        <v>56045.200000000004</v>
      </c>
      <c r="J30" s="15"/>
      <c r="K30" s="15">
        <v>13776.4</v>
      </c>
      <c r="L30" s="15">
        <v>42268.800000000003</v>
      </c>
      <c r="M30" s="15"/>
      <c r="N30" s="15"/>
      <c r="O30" s="38">
        <f t="shared" si="1"/>
        <v>123529.9</v>
      </c>
      <c r="P30" s="15">
        <v>28009.3</v>
      </c>
      <c r="Q30" s="15">
        <v>33484.1</v>
      </c>
      <c r="R30" s="15">
        <v>62036.5</v>
      </c>
      <c r="S30" s="15"/>
      <c r="T30" s="38">
        <f t="shared" si="2"/>
        <v>38450.5</v>
      </c>
      <c r="U30" s="15"/>
      <c r="V30" s="15">
        <v>7599.2</v>
      </c>
      <c r="W30" s="15">
        <v>30851.3</v>
      </c>
      <c r="X30" s="15"/>
      <c r="Y30" s="38">
        <f t="shared" si="10"/>
        <v>62166.700000000004</v>
      </c>
      <c r="Z30" s="15"/>
      <c r="AA30" s="15"/>
      <c r="AB30" s="15">
        <v>28453.9</v>
      </c>
      <c r="AC30" s="15">
        <v>33712.800000000003</v>
      </c>
      <c r="AD30" s="15"/>
      <c r="AE30" s="38">
        <f t="shared" si="4"/>
        <v>62883.6</v>
      </c>
      <c r="AF30" s="15"/>
      <c r="AG30" s="15">
        <v>28673.1</v>
      </c>
      <c r="AH30" s="15">
        <v>34210.5</v>
      </c>
      <c r="AI30" s="15"/>
      <c r="AJ30" s="38">
        <f t="shared" si="5"/>
        <v>39074.300000000003</v>
      </c>
      <c r="AK30" s="15"/>
      <c r="AL30" s="15">
        <v>5000</v>
      </c>
      <c r="AM30" s="15">
        <v>34074.300000000003</v>
      </c>
      <c r="AN30" s="15"/>
      <c r="AO30" s="38">
        <f t="shared" si="6"/>
        <v>253707.7</v>
      </c>
      <c r="AP30" s="15">
        <v>127739.7</v>
      </c>
      <c r="AQ30" s="15">
        <v>79415.5</v>
      </c>
      <c r="AR30" s="15">
        <v>46552.5</v>
      </c>
      <c r="AS30" s="15"/>
      <c r="AT30" s="42">
        <f t="shared" si="7"/>
        <v>58904.2</v>
      </c>
      <c r="AU30" s="15"/>
      <c r="AV30" s="15">
        <v>17550</v>
      </c>
      <c r="AW30" s="15">
        <v>41354.199999999997</v>
      </c>
      <c r="AX30" s="52"/>
      <c r="AY30" s="42">
        <f t="shared" si="11"/>
        <v>32566.400000000001</v>
      </c>
      <c r="AZ30" s="15"/>
      <c r="BA30" s="15"/>
      <c r="BB30" s="15">
        <v>32566.400000000001</v>
      </c>
      <c r="BC30" s="52"/>
      <c r="BD30" s="42">
        <f>BE30+BF30+BG30+BH30</f>
        <v>228875.4</v>
      </c>
      <c r="BE30" s="15"/>
      <c r="BF30" s="15">
        <v>167255.79999999999</v>
      </c>
      <c r="BG30" s="15">
        <v>61619.6</v>
      </c>
      <c r="BH30" s="52"/>
      <c r="BI30" s="47">
        <f t="shared" ref="BI30:BI34" si="14">BJ30+BK30+BL30+BW30</f>
        <v>0</v>
      </c>
      <c r="BJ30" s="15"/>
      <c r="BK30" s="15"/>
      <c r="BL30" s="15"/>
      <c r="BM30" s="15"/>
      <c r="BN30" s="47"/>
      <c r="BO30" s="15"/>
      <c r="BP30" s="15"/>
      <c r="BQ30" s="15"/>
      <c r="BR30" s="15"/>
      <c r="BS30" s="47"/>
      <c r="BT30" s="15"/>
      <c r="BU30" s="15"/>
      <c r="BV30" s="15"/>
      <c r="BW30" s="37"/>
    </row>
    <row r="31" spans="1:75" s="36" customFormat="1" ht="93.75" customHeight="1" x14ac:dyDescent="0.25">
      <c r="A31" s="77" t="s">
        <v>59</v>
      </c>
      <c r="B31" s="164" t="s">
        <v>108</v>
      </c>
      <c r="C31" s="20" t="s">
        <v>31</v>
      </c>
      <c r="D31" s="74" t="s">
        <v>166</v>
      </c>
      <c r="E31" s="75">
        <f>AE31+AJ31+AO31+AT31+AY31+BD31+BI31+BN31</f>
        <v>1265</v>
      </c>
      <c r="F31" s="47"/>
      <c r="G31" s="38"/>
      <c r="H31" s="38"/>
      <c r="I31" s="38">
        <f t="shared" si="0"/>
        <v>0</v>
      </c>
      <c r="J31" s="45"/>
      <c r="K31" s="15"/>
      <c r="L31" s="15"/>
      <c r="M31" s="15"/>
      <c r="N31" s="15"/>
      <c r="O31" s="38">
        <f t="shared" si="1"/>
        <v>0</v>
      </c>
      <c r="P31" s="33"/>
      <c r="Q31" s="15"/>
      <c r="R31" s="15"/>
      <c r="S31" s="46"/>
      <c r="T31" s="42">
        <f t="shared" si="2"/>
        <v>0</v>
      </c>
      <c r="U31" s="15"/>
      <c r="V31" s="15"/>
      <c r="W31" s="15"/>
      <c r="X31" s="45"/>
      <c r="Y31" s="42">
        <f t="shared" si="10"/>
        <v>0</v>
      </c>
      <c r="Z31" s="15"/>
      <c r="AA31" s="15"/>
      <c r="AB31" s="15"/>
      <c r="AC31" s="15"/>
      <c r="AD31" s="46"/>
      <c r="AE31" s="42">
        <f t="shared" si="4"/>
        <v>410</v>
      </c>
      <c r="AF31" s="15"/>
      <c r="AG31" s="15"/>
      <c r="AH31" s="15">
        <v>410</v>
      </c>
      <c r="AI31" s="46"/>
      <c r="AJ31" s="42">
        <f t="shared" si="5"/>
        <v>339</v>
      </c>
      <c r="AK31" s="15"/>
      <c r="AL31" s="15"/>
      <c r="AM31" s="15">
        <v>339</v>
      </c>
      <c r="AN31" s="46"/>
      <c r="AO31" s="42">
        <f t="shared" si="6"/>
        <v>516</v>
      </c>
      <c r="AP31" s="15"/>
      <c r="AQ31" s="15"/>
      <c r="AR31" s="15">
        <v>516</v>
      </c>
      <c r="AS31" s="45"/>
      <c r="AT31" s="42">
        <f t="shared" si="7"/>
        <v>0</v>
      </c>
      <c r="AU31" s="15"/>
      <c r="AV31" s="15"/>
      <c r="AW31" s="76">
        <v>0</v>
      </c>
      <c r="AX31" s="53"/>
      <c r="AY31" s="42">
        <f t="shared" si="11"/>
        <v>0</v>
      </c>
      <c r="AZ31" s="15"/>
      <c r="BA31" s="15"/>
      <c r="BB31" s="15">
        <v>0</v>
      </c>
      <c r="BC31" s="53"/>
      <c r="BD31" s="42">
        <f>BE31+BF31+BG31+BH31</f>
        <v>0</v>
      </c>
      <c r="BE31" s="15"/>
      <c r="BF31" s="15"/>
      <c r="BG31" s="15">
        <v>0</v>
      </c>
      <c r="BH31" s="53"/>
      <c r="BI31" s="47">
        <f t="shared" si="14"/>
        <v>0</v>
      </c>
      <c r="BJ31" s="15"/>
      <c r="BK31" s="15"/>
      <c r="BL31" s="46">
        <v>0</v>
      </c>
      <c r="BM31" s="15"/>
      <c r="BN31" s="152"/>
      <c r="BO31" s="46"/>
      <c r="BP31" s="46"/>
      <c r="BQ31" s="46"/>
      <c r="BR31" s="15"/>
      <c r="BS31" s="152"/>
      <c r="BT31" s="46"/>
      <c r="BU31" s="46"/>
      <c r="BV31" s="46"/>
      <c r="BW31" s="37"/>
    </row>
    <row r="32" spans="1:75" s="36" customFormat="1" ht="102" customHeight="1" x14ac:dyDescent="0.25">
      <c r="A32" s="77" t="s">
        <v>60</v>
      </c>
      <c r="B32" s="29" t="s">
        <v>113</v>
      </c>
      <c r="C32" s="14" t="s">
        <v>32</v>
      </c>
      <c r="D32" s="14" t="s">
        <v>149</v>
      </c>
      <c r="E32" s="32">
        <f>T32+Y32+AE32+AJ32+AO32+AT32+AY32+BD32+BI32+BN32</f>
        <v>829.59999999999991</v>
      </c>
      <c r="F32" s="38"/>
      <c r="G32" s="38"/>
      <c r="H32" s="38"/>
      <c r="I32" s="38">
        <f t="shared" si="0"/>
        <v>0</v>
      </c>
      <c r="J32" s="15"/>
      <c r="K32" s="15"/>
      <c r="L32" s="15"/>
      <c r="M32" s="15"/>
      <c r="N32" s="15"/>
      <c r="O32" s="38">
        <f t="shared" si="1"/>
        <v>0</v>
      </c>
      <c r="P32" s="15"/>
      <c r="Q32" s="15"/>
      <c r="R32" s="15"/>
      <c r="S32" s="15"/>
      <c r="T32" s="38">
        <f t="shared" ref="T32:T40" si="15">U32+V32+W32+X32</f>
        <v>39.4</v>
      </c>
      <c r="U32" s="15"/>
      <c r="V32" s="15"/>
      <c r="W32" s="15">
        <v>39.4</v>
      </c>
      <c r="X32" s="15"/>
      <c r="Y32" s="38">
        <f t="shared" si="10"/>
        <v>40.4</v>
      </c>
      <c r="Z32" s="15"/>
      <c r="AA32" s="15"/>
      <c r="AB32" s="15"/>
      <c r="AC32" s="15">
        <v>40.4</v>
      </c>
      <c r="AD32" s="15"/>
      <c r="AE32" s="38">
        <f t="shared" si="4"/>
        <v>34.799999999999997</v>
      </c>
      <c r="AF32" s="15"/>
      <c r="AG32" s="15"/>
      <c r="AH32" s="15">
        <v>34.799999999999997</v>
      </c>
      <c r="AI32" s="15"/>
      <c r="AJ32" s="38">
        <f t="shared" si="5"/>
        <v>26</v>
      </c>
      <c r="AK32" s="15"/>
      <c r="AL32" s="15"/>
      <c r="AM32" s="15">
        <v>26</v>
      </c>
      <c r="AN32" s="15"/>
      <c r="AO32" s="38">
        <f t="shared" si="6"/>
        <v>11</v>
      </c>
      <c r="AP32" s="15"/>
      <c r="AQ32" s="15"/>
      <c r="AR32" s="15">
        <v>11</v>
      </c>
      <c r="AS32" s="15"/>
      <c r="AT32" s="38">
        <f t="shared" si="7"/>
        <v>112.8</v>
      </c>
      <c r="AU32" s="15"/>
      <c r="AV32" s="15"/>
      <c r="AW32" s="15">
        <v>112.8</v>
      </c>
      <c r="AX32" s="52"/>
      <c r="AY32" s="38">
        <f>AZ32+BA32+BB32+BC32</f>
        <v>150.30000000000001</v>
      </c>
      <c r="AZ32" s="15"/>
      <c r="BA32" s="15"/>
      <c r="BB32" s="15">
        <v>150.30000000000001</v>
      </c>
      <c r="BC32" s="52"/>
      <c r="BD32" s="38">
        <f>BE32+BF32+BG32+BH32</f>
        <v>127.3</v>
      </c>
      <c r="BE32" s="15"/>
      <c r="BF32" s="15"/>
      <c r="BG32" s="15">
        <v>127.3</v>
      </c>
      <c r="BH32" s="52"/>
      <c r="BI32" s="47">
        <f t="shared" si="14"/>
        <v>152.80000000000001</v>
      </c>
      <c r="BJ32" s="15"/>
      <c r="BK32" s="15"/>
      <c r="BL32" s="15">
        <v>152.80000000000001</v>
      </c>
      <c r="BM32" s="15"/>
      <c r="BN32" s="47">
        <f>BO32+BP32+BQ32+BW32</f>
        <v>134.80000000000001</v>
      </c>
      <c r="BO32" s="15"/>
      <c r="BP32" s="15"/>
      <c r="BQ32" s="15">
        <v>134.80000000000001</v>
      </c>
      <c r="BR32" s="15"/>
      <c r="BS32" s="47"/>
      <c r="BT32" s="15"/>
      <c r="BU32" s="15"/>
      <c r="BV32" s="15"/>
      <c r="BW32" s="37"/>
    </row>
    <row r="33" spans="1:75" s="36" customFormat="1" ht="66.75" customHeight="1" x14ac:dyDescent="0.25">
      <c r="A33" s="77" t="s">
        <v>61</v>
      </c>
      <c r="B33" s="29" t="s">
        <v>145</v>
      </c>
      <c r="C33" s="14" t="s">
        <v>76</v>
      </c>
      <c r="D33" s="14" t="s">
        <v>146</v>
      </c>
      <c r="E33" s="32">
        <f>AJ33+AO33+AT33+AY33+BD33+BI33+BN33</f>
        <v>21391.899999999994</v>
      </c>
      <c r="F33" s="38"/>
      <c r="G33" s="38"/>
      <c r="H33" s="38"/>
      <c r="I33" s="38"/>
      <c r="J33" s="15"/>
      <c r="K33" s="15"/>
      <c r="L33" s="15"/>
      <c r="M33" s="15"/>
      <c r="N33" s="15"/>
      <c r="O33" s="38"/>
      <c r="P33" s="15"/>
      <c r="Q33" s="15"/>
      <c r="R33" s="15"/>
      <c r="S33" s="15"/>
      <c r="T33" s="38">
        <f t="shared" si="15"/>
        <v>0</v>
      </c>
      <c r="U33" s="15"/>
      <c r="V33" s="15"/>
      <c r="W33" s="15"/>
      <c r="X33" s="15"/>
      <c r="Y33" s="38"/>
      <c r="Z33" s="15"/>
      <c r="AA33" s="15"/>
      <c r="AB33" s="15"/>
      <c r="AC33" s="15"/>
      <c r="AD33" s="15"/>
      <c r="AE33" s="38"/>
      <c r="AF33" s="15"/>
      <c r="AG33" s="15"/>
      <c r="AH33" s="15"/>
      <c r="AI33" s="15"/>
      <c r="AJ33" s="38">
        <f t="shared" si="5"/>
        <v>3744.5</v>
      </c>
      <c r="AK33" s="15"/>
      <c r="AL33" s="15">
        <v>1966.1</v>
      </c>
      <c r="AM33" s="15">
        <v>1778.4</v>
      </c>
      <c r="AN33" s="15"/>
      <c r="AO33" s="38">
        <f t="shared" si="6"/>
        <v>1936.7</v>
      </c>
      <c r="AP33" s="15"/>
      <c r="AQ33" s="15"/>
      <c r="AR33" s="15">
        <v>1936.7</v>
      </c>
      <c r="AS33" s="15"/>
      <c r="AT33" s="38">
        <f t="shared" si="7"/>
        <v>2054.8000000000002</v>
      </c>
      <c r="AU33" s="15"/>
      <c r="AV33" s="15"/>
      <c r="AW33" s="15">
        <v>2054.8000000000002</v>
      </c>
      <c r="AX33" s="52"/>
      <c r="AY33" s="38">
        <f>SUM(AZ33:BC33)</f>
        <v>5127.8</v>
      </c>
      <c r="AZ33" s="15"/>
      <c r="BA33" s="15">
        <v>2649.5</v>
      </c>
      <c r="BB33" s="15">
        <v>2478.3000000000002</v>
      </c>
      <c r="BC33" s="52"/>
      <c r="BD33" s="38">
        <f>SUM(BE33:BH33)</f>
        <v>3770.8999999999996</v>
      </c>
      <c r="BE33" s="15">
        <v>1487.1</v>
      </c>
      <c r="BF33" s="15">
        <v>646.6</v>
      </c>
      <c r="BG33" s="15">
        <v>1637.2</v>
      </c>
      <c r="BH33" s="52"/>
      <c r="BI33" s="47">
        <f t="shared" si="14"/>
        <v>2941.6000000000004</v>
      </c>
      <c r="BJ33" s="15">
        <v>888.4</v>
      </c>
      <c r="BK33" s="15">
        <v>424.3</v>
      </c>
      <c r="BL33" s="15">
        <v>1628.9</v>
      </c>
      <c r="BM33" s="15"/>
      <c r="BN33" s="47">
        <f>BO33+BP33+BQ33+BR33</f>
        <v>1815.6</v>
      </c>
      <c r="BO33" s="15"/>
      <c r="BP33" s="15"/>
      <c r="BQ33" s="15">
        <v>1815.6</v>
      </c>
      <c r="BR33" s="15"/>
      <c r="BS33" s="47"/>
      <c r="BT33" s="15"/>
      <c r="BU33" s="15"/>
      <c r="BV33" s="15"/>
      <c r="BW33" s="37"/>
    </row>
    <row r="34" spans="1:75" s="36" customFormat="1" ht="190.5" customHeight="1" x14ac:dyDescent="0.25">
      <c r="A34" s="77" t="s">
        <v>70</v>
      </c>
      <c r="B34" s="29" t="s">
        <v>95</v>
      </c>
      <c r="C34" s="14" t="s">
        <v>68</v>
      </c>
      <c r="D34" s="14" t="s">
        <v>154</v>
      </c>
      <c r="E34" s="32">
        <f>T34+Y34+AE34+AJ34+AO34+AT34+AY34+BD34+BI34+BN34</f>
        <v>764348.3</v>
      </c>
      <c r="F34" s="47"/>
      <c r="G34" s="38"/>
      <c r="H34" s="38"/>
      <c r="I34" s="38">
        <f t="shared" ref="I34" si="16">J34+K34+L34+M34</f>
        <v>0</v>
      </c>
      <c r="J34" s="45"/>
      <c r="K34" s="15"/>
      <c r="L34" s="15"/>
      <c r="M34" s="15"/>
      <c r="N34" s="15"/>
      <c r="O34" s="38">
        <f t="shared" ref="O34" si="17">P34+Q34+R34+S34</f>
        <v>0</v>
      </c>
      <c r="P34" s="33"/>
      <c r="Q34" s="15"/>
      <c r="R34" s="15"/>
      <c r="S34" s="46"/>
      <c r="T34" s="42">
        <f t="shared" si="15"/>
        <v>21677.8</v>
      </c>
      <c r="U34" s="15">
        <v>6849.2</v>
      </c>
      <c r="V34" s="15">
        <v>5432.6</v>
      </c>
      <c r="W34" s="15">
        <v>9396</v>
      </c>
      <c r="X34" s="45"/>
      <c r="Y34" s="42">
        <f t="shared" ref="Y34" si="18">Z34+AA34+AB34+AC34</f>
        <v>117985.2</v>
      </c>
      <c r="Z34" s="15"/>
      <c r="AA34" s="15">
        <v>12761</v>
      </c>
      <c r="AB34" s="15">
        <v>102833.8</v>
      </c>
      <c r="AC34" s="15">
        <v>2390.4</v>
      </c>
      <c r="AD34" s="15"/>
      <c r="AE34" s="42">
        <f t="shared" ref="AE34" si="19">AF34+AG34+AH34+AI34</f>
        <v>88771</v>
      </c>
      <c r="AF34" s="15">
        <v>16133.5</v>
      </c>
      <c r="AG34" s="15">
        <v>67486.600000000006</v>
      </c>
      <c r="AH34" s="15">
        <v>5150.8999999999996</v>
      </c>
      <c r="AI34" s="15"/>
      <c r="AJ34" s="42">
        <f t="shared" si="5"/>
        <v>146822.79999999999</v>
      </c>
      <c r="AK34" s="15">
        <v>84592.4</v>
      </c>
      <c r="AL34" s="15">
        <v>58815.4</v>
      </c>
      <c r="AM34" s="15">
        <v>3262.9</v>
      </c>
      <c r="AN34" s="46">
        <v>152.1</v>
      </c>
      <c r="AO34" s="42">
        <f t="shared" si="6"/>
        <v>21408.399999999998</v>
      </c>
      <c r="AP34" s="15">
        <v>15582.5</v>
      </c>
      <c r="AQ34" s="15">
        <v>3289.1</v>
      </c>
      <c r="AR34" s="15">
        <v>2368.1</v>
      </c>
      <c r="AS34" s="46">
        <v>168.7</v>
      </c>
      <c r="AT34" s="42">
        <f t="shared" si="7"/>
        <v>150316.1</v>
      </c>
      <c r="AU34" s="15">
        <v>102823.6</v>
      </c>
      <c r="AV34" s="15">
        <v>42901.5</v>
      </c>
      <c r="AW34" s="15">
        <v>4591</v>
      </c>
      <c r="AX34" s="53"/>
      <c r="AY34" s="42">
        <f>AZ34+BA34+BB34+BC34</f>
        <v>33178.5</v>
      </c>
      <c r="AZ34" s="15">
        <v>21442</v>
      </c>
      <c r="BA34" s="15">
        <v>7687</v>
      </c>
      <c r="BB34" s="15">
        <v>3936.1</v>
      </c>
      <c r="BC34" s="140">
        <v>113.4</v>
      </c>
      <c r="BD34" s="42">
        <f>BE34+BF34+BG34+BH34</f>
        <v>184188.5</v>
      </c>
      <c r="BE34" s="15">
        <v>109154.9</v>
      </c>
      <c r="BF34" s="15">
        <v>73902</v>
      </c>
      <c r="BG34" s="15">
        <v>1131.5999999999999</v>
      </c>
      <c r="BH34" s="53"/>
      <c r="BI34" s="47">
        <f t="shared" si="14"/>
        <v>0</v>
      </c>
      <c r="BJ34" s="15"/>
      <c r="BK34" s="15"/>
      <c r="BL34" s="46"/>
      <c r="BM34" s="15"/>
      <c r="BN34" s="152"/>
      <c r="BO34" s="46"/>
      <c r="BP34" s="46"/>
      <c r="BQ34" s="46"/>
      <c r="BR34" s="15"/>
      <c r="BS34" s="152"/>
      <c r="BT34" s="46"/>
      <c r="BU34" s="46"/>
      <c r="BV34" s="46"/>
      <c r="BW34" s="37"/>
    </row>
    <row r="35" spans="1:75" s="36" customFormat="1" ht="80.25" customHeight="1" x14ac:dyDescent="0.25">
      <c r="A35" s="77" t="s">
        <v>71</v>
      </c>
      <c r="B35" s="29" t="s">
        <v>126</v>
      </c>
      <c r="C35" s="14" t="s">
        <v>68</v>
      </c>
      <c r="D35" s="14" t="s">
        <v>155</v>
      </c>
      <c r="E35" s="32">
        <f>AO35+AT35+AY35+BD35+BI35</f>
        <v>349430.4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5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/>
      <c r="AK35" s="15"/>
      <c r="AL35" s="15"/>
      <c r="AM35" s="15"/>
      <c r="AN35" s="15"/>
      <c r="AO35" s="38">
        <f>AP35+AQ35+AR35+AS35</f>
        <v>98954.1</v>
      </c>
      <c r="AP35" s="15"/>
      <c r="AQ35" s="15">
        <v>90030</v>
      </c>
      <c r="AR35" s="15">
        <v>8459.1</v>
      </c>
      <c r="AS35" s="15">
        <v>465</v>
      </c>
      <c r="AT35" s="38">
        <f>AU35+AV35+AW35+AX35</f>
        <v>120470.9</v>
      </c>
      <c r="AU35" s="15"/>
      <c r="AV35" s="15">
        <v>111322.9</v>
      </c>
      <c r="AW35" s="15">
        <v>8883</v>
      </c>
      <c r="AX35" s="52">
        <v>265</v>
      </c>
      <c r="AY35" s="38">
        <f>AZ35+BA35+BB35+BC35</f>
        <v>126632.9</v>
      </c>
      <c r="AZ35" s="15"/>
      <c r="BA35" s="15">
        <v>117255.5</v>
      </c>
      <c r="BB35" s="15">
        <v>9377.4</v>
      </c>
      <c r="BC35" s="52">
        <v>0</v>
      </c>
      <c r="BD35" s="38">
        <f>BE35+BF35+BG35+BH35</f>
        <v>3372.5</v>
      </c>
      <c r="BE35" s="15"/>
      <c r="BF35" s="15"/>
      <c r="BG35" s="15">
        <v>3372.5</v>
      </c>
      <c r="BH35" s="52">
        <v>0</v>
      </c>
      <c r="BI35" s="47">
        <f>BJ35+BK35+BL35+BM35</f>
        <v>0</v>
      </c>
      <c r="BJ35" s="15"/>
      <c r="BK35" s="15"/>
      <c r="BL35" s="51" t="s">
        <v>156</v>
      </c>
      <c r="BM35" s="15">
        <v>0</v>
      </c>
      <c r="BN35" s="156"/>
      <c r="BO35" s="157"/>
      <c r="BP35" s="157"/>
      <c r="BQ35" s="157"/>
      <c r="BR35" s="15"/>
      <c r="BS35" s="156"/>
      <c r="BT35" s="157"/>
      <c r="BU35" s="157"/>
      <c r="BV35" s="157"/>
      <c r="BW35" s="37"/>
    </row>
    <row r="36" spans="1:75" s="36" customFormat="1" ht="60" customHeight="1" x14ac:dyDescent="0.25">
      <c r="A36" s="77" t="s">
        <v>72</v>
      </c>
      <c r="B36" s="29" t="s">
        <v>147</v>
      </c>
      <c r="C36" s="14" t="s">
        <v>83</v>
      </c>
      <c r="D36" s="96" t="s">
        <v>148</v>
      </c>
      <c r="E36" s="32">
        <v>0</v>
      </c>
      <c r="F36" s="38"/>
      <c r="G36" s="38"/>
      <c r="H36" s="38"/>
      <c r="I36" s="38"/>
      <c r="J36" s="15"/>
      <c r="K36" s="15"/>
      <c r="L36" s="15"/>
      <c r="M36" s="15"/>
      <c r="N36" s="15"/>
      <c r="O36" s="38"/>
      <c r="P36" s="15"/>
      <c r="Q36" s="15"/>
      <c r="R36" s="15"/>
      <c r="S36" s="15"/>
      <c r="T36" s="38">
        <f t="shared" si="15"/>
        <v>0</v>
      </c>
      <c r="U36" s="15"/>
      <c r="V36" s="15"/>
      <c r="W36" s="15"/>
      <c r="X36" s="15"/>
      <c r="Y36" s="38"/>
      <c r="Z36" s="15"/>
      <c r="AA36" s="15"/>
      <c r="AB36" s="15"/>
      <c r="AC36" s="15"/>
      <c r="AD36" s="15"/>
      <c r="AE36" s="38"/>
      <c r="AF36" s="15"/>
      <c r="AG36" s="15"/>
      <c r="AH36" s="15"/>
      <c r="AI36" s="15"/>
      <c r="AJ36" s="38"/>
      <c r="AK36" s="15"/>
      <c r="AL36" s="15"/>
      <c r="AM36" s="15"/>
      <c r="AN36" s="15"/>
      <c r="AO36" s="38"/>
      <c r="AP36" s="15"/>
      <c r="AQ36" s="15"/>
      <c r="AR36" s="15"/>
      <c r="AS36" s="15"/>
      <c r="AT36" s="38"/>
      <c r="AU36" s="15"/>
      <c r="AV36" s="15"/>
      <c r="AW36" s="15"/>
      <c r="AX36" s="52"/>
      <c r="AY36" s="38"/>
      <c r="AZ36" s="15"/>
      <c r="BA36" s="15"/>
      <c r="BB36" s="15"/>
      <c r="BC36" s="52"/>
      <c r="BD36" s="38"/>
      <c r="BE36" s="15"/>
      <c r="BF36" s="15"/>
      <c r="BG36" s="15"/>
      <c r="BH36" s="52"/>
      <c r="BI36" s="47">
        <f>BJ36+BK36+BL36+BW36</f>
        <v>0</v>
      </c>
      <c r="BJ36" s="15"/>
      <c r="BK36" s="15"/>
      <c r="BL36" s="15"/>
      <c r="BM36" s="15"/>
      <c r="BN36" s="47"/>
      <c r="BO36" s="15"/>
      <c r="BP36" s="15"/>
      <c r="BQ36" s="15"/>
      <c r="BR36" s="15"/>
      <c r="BS36" s="47"/>
      <c r="BT36" s="15"/>
      <c r="BU36" s="15"/>
      <c r="BV36" s="15"/>
      <c r="BW36" s="37"/>
    </row>
    <row r="37" spans="1:75" s="36" customFormat="1" ht="80.25" customHeight="1" x14ac:dyDescent="0.25">
      <c r="A37" s="77" t="s">
        <v>77</v>
      </c>
      <c r="B37" s="29" t="s">
        <v>128</v>
      </c>
      <c r="C37" s="29" t="s">
        <v>67</v>
      </c>
      <c r="D37" s="96" t="s">
        <v>127</v>
      </c>
      <c r="E37" s="32">
        <f>AO37+AT37+AY37+BD37+BI37+BS37+BN37</f>
        <v>319.2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AR37+AQ37+AP37+AS37</f>
        <v>103</v>
      </c>
      <c r="AP37" s="15"/>
      <c r="AQ37" s="15"/>
      <c r="AR37" s="15">
        <v>103</v>
      </c>
      <c r="AS37" s="15"/>
      <c r="AT37" s="38">
        <f>AU37+AV37+AW37+AX37</f>
        <v>56</v>
      </c>
      <c r="AU37" s="15"/>
      <c r="AV37" s="15"/>
      <c r="AW37" s="15">
        <v>56</v>
      </c>
      <c r="AX37" s="52"/>
      <c r="AY37" s="38">
        <f>AZ37+BA37+BB37+BC37</f>
        <v>0</v>
      </c>
      <c r="AZ37" s="15"/>
      <c r="BA37" s="15"/>
      <c r="BB37" s="15">
        <v>0</v>
      </c>
      <c r="BC37" s="52"/>
      <c r="BD37" s="38">
        <f>BE37+BF37+BG37+BH37</f>
        <v>0</v>
      </c>
      <c r="BE37" s="15"/>
      <c r="BF37" s="15"/>
      <c r="BG37" s="15">
        <v>0</v>
      </c>
      <c r="BH37" s="52"/>
      <c r="BI37" s="47">
        <f>BJ37+BK37+BL37+BW37</f>
        <v>0</v>
      </c>
      <c r="BJ37" s="15"/>
      <c r="BK37" s="15"/>
      <c r="BL37" s="15">
        <v>0</v>
      </c>
      <c r="BM37" s="15"/>
      <c r="BN37" s="47"/>
      <c r="BO37" s="15"/>
      <c r="BP37" s="15"/>
      <c r="BQ37" s="15"/>
      <c r="BR37" s="15"/>
      <c r="BS37" s="47">
        <f>BT37+BU37+BV37+BW37</f>
        <v>160.19999999999999</v>
      </c>
      <c r="BT37" s="15"/>
      <c r="BU37" s="15"/>
      <c r="BV37" s="15">
        <v>160.19999999999999</v>
      </c>
      <c r="BW37" s="37"/>
    </row>
    <row r="38" spans="1:75" s="36" customFormat="1" ht="80.25" customHeight="1" x14ac:dyDescent="0.25">
      <c r="A38" s="77" t="s">
        <v>78</v>
      </c>
      <c r="B38" s="29" t="s">
        <v>141</v>
      </c>
      <c r="C38" s="14" t="s">
        <v>25</v>
      </c>
      <c r="D38" s="96" t="s">
        <v>160</v>
      </c>
      <c r="E38" s="32">
        <f>AT38+AY38+BD38+BI38+BN38</f>
        <v>157215.29999999999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>
        <f>AU38+AV38+AW38+AX38</f>
        <v>30622.7</v>
      </c>
      <c r="AU38" s="15"/>
      <c r="AV38" s="15">
        <v>30622.7</v>
      </c>
      <c r="AW38" s="15"/>
      <c r="AX38" s="52"/>
      <c r="AY38" s="38">
        <f>AZ38+BA38+BB38+BC38</f>
        <v>26779.599999999999</v>
      </c>
      <c r="AZ38" s="15"/>
      <c r="BA38" s="15">
        <v>26779.599999999999</v>
      </c>
      <c r="BB38" s="15"/>
      <c r="BC38" s="52"/>
      <c r="BD38" s="38">
        <f>BE38+BF38+BG38+BH38</f>
        <v>35558.1</v>
      </c>
      <c r="BE38" s="15"/>
      <c r="BF38" s="15">
        <v>35558.1</v>
      </c>
      <c r="BG38" s="15"/>
      <c r="BH38" s="52"/>
      <c r="BI38" s="47">
        <f>BJ38+BK38+BL38+BW38</f>
        <v>38186.199999999997</v>
      </c>
      <c r="BJ38" s="15"/>
      <c r="BK38" s="15">
        <v>38186.199999999997</v>
      </c>
      <c r="BL38" s="15"/>
      <c r="BM38" s="15"/>
      <c r="BN38" s="47">
        <f>BO38+BP38+BQ38+BR38</f>
        <v>26068.7</v>
      </c>
      <c r="BO38" s="15"/>
      <c r="BP38" s="15">
        <v>26068.7</v>
      </c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112</v>
      </c>
      <c r="C39" s="14" t="s">
        <v>79</v>
      </c>
      <c r="D39" s="96" t="s">
        <v>161</v>
      </c>
      <c r="E39" s="32">
        <f>AY39+BD39+BI39+BN39+BS39</f>
        <v>87772.9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/>
      <c r="AP39" s="15"/>
      <c r="AQ39" s="15"/>
      <c r="AR39" s="15"/>
      <c r="AS39" s="15"/>
      <c r="AT39" s="38"/>
      <c r="AU39" s="15"/>
      <c r="AV39" s="15"/>
      <c r="AW39" s="15"/>
      <c r="AX39" s="52"/>
      <c r="AY39" s="38">
        <f>AZ39+BA39+BB39+BC39</f>
        <v>11986</v>
      </c>
      <c r="AZ39" s="15"/>
      <c r="BA39" s="15"/>
      <c r="BB39" s="15">
        <v>11986</v>
      </c>
      <c r="BC39" s="52"/>
      <c r="BD39" s="38">
        <f>BE39+BF39+BG39+BH39</f>
        <v>12540.8</v>
      </c>
      <c r="BE39" s="15"/>
      <c r="BF39" s="15"/>
      <c r="BG39" s="15">
        <v>12540.8</v>
      </c>
      <c r="BH39" s="52"/>
      <c r="BI39" s="38">
        <f>BJ39+BK39+BL39+BM39</f>
        <v>12312.9</v>
      </c>
      <c r="BJ39" s="15"/>
      <c r="BK39" s="15"/>
      <c r="BL39" s="15">
        <v>12312.9</v>
      </c>
      <c r="BM39" s="15"/>
      <c r="BN39" s="38">
        <f>BO39+BP39+BQ39+BW39</f>
        <v>12296.5</v>
      </c>
      <c r="BO39" s="15"/>
      <c r="BP39" s="15"/>
      <c r="BQ39" s="15">
        <v>12296.5</v>
      </c>
      <c r="BR39" s="15"/>
      <c r="BS39" s="47">
        <f>BT39+BU39+BV39+BW39</f>
        <v>38636.699999999997</v>
      </c>
      <c r="BT39" s="15"/>
      <c r="BU39" s="15"/>
      <c r="BV39" s="15">
        <v>38636.699999999997</v>
      </c>
      <c r="BW39" s="37"/>
    </row>
    <row r="40" spans="1:75" s="146" customFormat="1" ht="76.5" x14ac:dyDescent="0.25">
      <c r="A40" s="77" t="s">
        <v>88</v>
      </c>
      <c r="B40" s="165" t="s">
        <v>114</v>
      </c>
      <c r="C40" s="74" t="s">
        <v>80</v>
      </c>
      <c r="D40" s="96" t="s">
        <v>115</v>
      </c>
      <c r="E40" s="159">
        <f>AY40+BD40+BI40+BN40</f>
        <v>0</v>
      </c>
      <c r="F40" s="160"/>
      <c r="G40" s="161"/>
      <c r="H40" s="161"/>
      <c r="I40" s="161"/>
      <c r="J40" s="158"/>
      <c r="K40" s="158"/>
      <c r="L40" s="158"/>
      <c r="M40" s="158"/>
      <c r="N40" s="158"/>
      <c r="O40" s="161"/>
      <c r="P40" s="158"/>
      <c r="Q40" s="158"/>
      <c r="R40" s="158"/>
      <c r="S40" s="158"/>
      <c r="T40" s="161">
        <f t="shared" si="15"/>
        <v>0</v>
      </c>
      <c r="U40" s="158"/>
      <c r="V40" s="158"/>
      <c r="W40" s="158"/>
      <c r="X40" s="158"/>
      <c r="Y40" s="161"/>
      <c r="Z40" s="158"/>
      <c r="AA40" s="158"/>
      <c r="AB40" s="158"/>
      <c r="AC40" s="158"/>
      <c r="AD40" s="158"/>
      <c r="AE40" s="161"/>
      <c r="AF40" s="158"/>
      <c r="AG40" s="158"/>
      <c r="AH40" s="158"/>
      <c r="AI40" s="158"/>
      <c r="AJ40" s="161"/>
      <c r="AK40" s="158"/>
      <c r="AL40" s="158"/>
      <c r="AM40" s="158"/>
      <c r="AN40" s="158"/>
      <c r="AO40" s="161"/>
      <c r="AP40" s="158"/>
      <c r="AQ40" s="158"/>
      <c r="AR40" s="158"/>
      <c r="AS40" s="158"/>
      <c r="AT40" s="161"/>
      <c r="AU40" s="158"/>
      <c r="AV40" s="158"/>
      <c r="AW40" s="158"/>
      <c r="AX40" s="158"/>
      <c r="AY40" s="161">
        <f>BB40</f>
        <v>0</v>
      </c>
      <c r="AZ40" s="158"/>
      <c r="BA40" s="158"/>
      <c r="BB40" s="158">
        <v>0</v>
      </c>
      <c r="BC40" s="158"/>
      <c r="BD40" s="161">
        <f>BG40</f>
        <v>0</v>
      </c>
      <c r="BE40" s="158"/>
      <c r="BF40" s="158"/>
      <c r="BG40" s="158">
        <v>0</v>
      </c>
      <c r="BH40" s="158"/>
      <c r="BI40" s="160">
        <f>BL40</f>
        <v>0</v>
      </c>
      <c r="BJ40" s="158"/>
      <c r="BK40" s="158"/>
      <c r="BL40" s="158">
        <v>0</v>
      </c>
      <c r="BM40" s="158"/>
      <c r="BN40" s="160">
        <f>BQ40</f>
        <v>0</v>
      </c>
      <c r="BO40" s="158"/>
      <c r="BP40" s="158"/>
      <c r="BQ40" s="158">
        <v>0</v>
      </c>
      <c r="BR40" s="15"/>
      <c r="BS40" s="160"/>
      <c r="BT40" s="158"/>
      <c r="BU40" s="158"/>
      <c r="BV40" s="158"/>
      <c r="BW40" s="158"/>
    </row>
    <row r="41" spans="1:75" s="36" customFormat="1" ht="21" customHeight="1" x14ac:dyDescent="0.25">
      <c r="A41" s="51"/>
      <c r="B41" s="34" t="s">
        <v>86</v>
      </c>
      <c r="C41" s="35"/>
      <c r="D41" s="93"/>
      <c r="E41" s="32">
        <f>SUM(E8:E40)</f>
        <v>6615009.1400000006</v>
      </c>
      <c r="F41" s="32">
        <f>SUM(F27:F34)</f>
        <v>0</v>
      </c>
      <c r="G41" s="38">
        <f>SUM(G27:G34)</f>
        <v>0</v>
      </c>
      <c r="H41" s="38">
        <f>SUM(H8:H40)</f>
        <v>47172.6</v>
      </c>
      <c r="I41" s="38">
        <f>SUM(I8:I40)</f>
        <v>56045.200000000004</v>
      </c>
      <c r="J41" s="32">
        <f>SUM(J8:J40)</f>
        <v>0</v>
      </c>
      <c r="K41" s="32">
        <f>SUM(K8:K40)</f>
        <v>13776.4</v>
      </c>
      <c r="L41" s="32">
        <f>SUM(L8:L40)</f>
        <v>42268.800000000003</v>
      </c>
      <c r="M41" s="32">
        <f>SUM(M8:M40)</f>
        <v>0</v>
      </c>
      <c r="N41" s="32">
        <f>SUM(N27:N34)</f>
        <v>0</v>
      </c>
      <c r="O41" s="38">
        <f>SUM(O8:O40)</f>
        <v>185153</v>
      </c>
      <c r="P41" s="32">
        <f>SUM(P8:P40)</f>
        <v>28009.3</v>
      </c>
      <c r="Q41" s="32">
        <f>SUM(Q8:Q40)</f>
        <v>33484.1</v>
      </c>
      <c r="R41" s="32">
        <f>SUM(R8:R40)</f>
        <v>123659.6</v>
      </c>
      <c r="S41" s="32">
        <f>SUM(S8:S40)</f>
        <v>0</v>
      </c>
      <c r="T41" s="38">
        <f>SUM(T8:T40)</f>
        <v>208744.49999999997</v>
      </c>
      <c r="U41" s="32">
        <f>SUM(U8:U40)</f>
        <v>6849.2</v>
      </c>
      <c r="V41" s="32">
        <f>SUM(V8:V40)</f>
        <v>92103</v>
      </c>
      <c r="W41" s="32">
        <f>SUM(W8:W40)</f>
        <v>109792.29999999999</v>
      </c>
      <c r="X41" s="32">
        <f>SUM(X8:X40)</f>
        <v>0</v>
      </c>
      <c r="Y41" s="38">
        <f>SUM(Y8:Y40)</f>
        <v>479112.4</v>
      </c>
      <c r="Z41" s="32">
        <f>SUM(Z27:Z34)</f>
        <v>0</v>
      </c>
      <c r="AA41" s="32">
        <f t="shared" ref="AA41:BQ41" si="20">SUM(AA8:AA40)</f>
        <v>129784.1</v>
      </c>
      <c r="AB41" s="32">
        <f t="shared" si="20"/>
        <v>243328.2</v>
      </c>
      <c r="AC41" s="32">
        <f t="shared" si="20"/>
        <v>106000.09999999999</v>
      </c>
      <c r="AD41" s="32">
        <f t="shared" si="20"/>
        <v>0</v>
      </c>
      <c r="AE41" s="38">
        <f t="shared" si="20"/>
        <v>372270.99999999994</v>
      </c>
      <c r="AF41" s="32">
        <f t="shared" si="20"/>
        <v>82601.5</v>
      </c>
      <c r="AG41" s="32">
        <f t="shared" si="20"/>
        <v>171085.7</v>
      </c>
      <c r="AH41" s="32">
        <f t="shared" si="20"/>
        <v>118583.79999999999</v>
      </c>
      <c r="AI41" s="32">
        <f t="shared" si="20"/>
        <v>0</v>
      </c>
      <c r="AJ41" s="38">
        <f t="shared" si="20"/>
        <v>371296.9</v>
      </c>
      <c r="AK41" s="32">
        <f t="shared" si="20"/>
        <v>96699.799999999988</v>
      </c>
      <c r="AL41" s="32">
        <f t="shared" si="20"/>
        <v>138698.30000000002</v>
      </c>
      <c r="AM41" s="32">
        <f t="shared" si="20"/>
        <v>131186.70000000001</v>
      </c>
      <c r="AN41" s="32">
        <f t="shared" si="20"/>
        <v>152.1</v>
      </c>
      <c r="AO41" s="38">
        <f t="shared" si="20"/>
        <v>582191.50000000012</v>
      </c>
      <c r="AP41" s="32">
        <f t="shared" si="20"/>
        <v>144827.5</v>
      </c>
      <c r="AQ41" s="32">
        <f t="shared" si="20"/>
        <v>254624</v>
      </c>
      <c r="AR41" s="32">
        <f t="shared" si="20"/>
        <v>181364.2</v>
      </c>
      <c r="AS41" s="32">
        <f t="shared" si="20"/>
        <v>1375.8</v>
      </c>
      <c r="AT41" s="38">
        <f t="shared" si="20"/>
        <v>559493.69999999995</v>
      </c>
      <c r="AU41" s="32">
        <f t="shared" si="20"/>
        <v>103961.70000000001</v>
      </c>
      <c r="AV41" s="32">
        <f t="shared" si="20"/>
        <v>279151.7</v>
      </c>
      <c r="AW41" s="32">
        <f t="shared" si="20"/>
        <v>176045.8</v>
      </c>
      <c r="AX41" s="54">
        <f t="shared" si="20"/>
        <v>334.5</v>
      </c>
      <c r="AY41" s="38">
        <f t="shared" si="20"/>
        <v>645737.19999999995</v>
      </c>
      <c r="AZ41" s="32">
        <f t="shared" si="20"/>
        <v>27236</v>
      </c>
      <c r="BA41" s="32">
        <f t="shared" si="20"/>
        <v>234878.30000000002</v>
      </c>
      <c r="BB41" s="32">
        <f t="shared" si="20"/>
        <v>379515.69999999995</v>
      </c>
      <c r="BC41" s="54">
        <f t="shared" si="20"/>
        <v>855.5</v>
      </c>
      <c r="BD41" s="38">
        <f t="shared" si="20"/>
        <v>950120.34000000008</v>
      </c>
      <c r="BE41" s="32">
        <f t="shared" si="20"/>
        <v>136814.5</v>
      </c>
      <c r="BF41" s="32">
        <f t="shared" si="20"/>
        <v>398916.69999999995</v>
      </c>
      <c r="BG41" s="32">
        <f t="shared" si="20"/>
        <v>413956.23999999993</v>
      </c>
      <c r="BH41" s="54">
        <f t="shared" si="20"/>
        <v>432.9</v>
      </c>
      <c r="BI41" s="38">
        <f t="shared" si="20"/>
        <v>644515.94000000018</v>
      </c>
      <c r="BJ41" s="32">
        <f t="shared" si="20"/>
        <v>27187.500000000004</v>
      </c>
      <c r="BK41" s="32">
        <f t="shared" si="20"/>
        <v>221942.39999999997</v>
      </c>
      <c r="BL41" s="32">
        <f t="shared" si="20"/>
        <v>385904.24000000005</v>
      </c>
      <c r="BM41" s="32">
        <f t="shared" si="20"/>
        <v>0</v>
      </c>
      <c r="BN41" s="38">
        <f t="shared" si="20"/>
        <v>444166.24</v>
      </c>
      <c r="BO41" s="32">
        <f t="shared" si="20"/>
        <v>2832.7</v>
      </c>
      <c r="BP41" s="32">
        <f t="shared" si="20"/>
        <v>39993.100000000006</v>
      </c>
      <c r="BQ41" s="32">
        <f t="shared" si="20"/>
        <v>388146.1399999999</v>
      </c>
      <c r="BR41" s="15">
        <f>SUM(BR8:BR40)</f>
        <v>0</v>
      </c>
      <c r="BS41" s="38">
        <f>SUM(BS8:BS40)</f>
        <v>1068988.6199999999</v>
      </c>
      <c r="BT41" s="32">
        <f>SUM(BT8:BT40)</f>
        <v>0</v>
      </c>
      <c r="BU41" s="32">
        <f>SUM(BU8:BU40)</f>
        <v>2424</v>
      </c>
      <c r="BV41" s="32">
        <f>SUM(BV8:BV40)</f>
        <v>1053370.3199999998</v>
      </c>
      <c r="BW41" s="155">
        <f>SUM(BW8:BW40)</f>
        <v>0</v>
      </c>
    </row>
    <row r="42" spans="1:75" s="36" customFormat="1" ht="24.75" hidden="1" customHeight="1" x14ac:dyDescent="0.25">
      <c r="A42" s="169" t="s">
        <v>63</v>
      </c>
      <c r="B42" s="169"/>
      <c r="C42" s="169"/>
      <c r="D42" s="169"/>
      <c r="E42" s="169"/>
      <c r="F42" s="55"/>
      <c r="G42" s="56"/>
      <c r="H42" s="57"/>
      <c r="I42" s="56"/>
      <c r="J42" s="58"/>
      <c r="K42" s="58"/>
      <c r="L42" s="58"/>
      <c r="M42" s="58"/>
      <c r="N42" s="58"/>
      <c r="O42" s="59"/>
      <c r="P42" s="60"/>
      <c r="Q42" s="58"/>
      <c r="R42" s="58"/>
      <c r="S42" s="58"/>
      <c r="T42" s="59"/>
      <c r="U42" s="60"/>
      <c r="V42" s="58"/>
      <c r="W42" s="58"/>
      <c r="X42" s="58"/>
      <c r="Y42" s="59"/>
      <c r="Z42" s="61"/>
      <c r="AA42" s="60"/>
      <c r="AB42" s="58"/>
      <c r="AC42" s="58"/>
      <c r="AD42" s="58"/>
      <c r="AE42" s="59"/>
      <c r="AF42" s="60"/>
      <c r="AG42" s="58"/>
      <c r="AH42" s="58"/>
      <c r="AI42" s="58"/>
      <c r="AJ42" s="62"/>
      <c r="AK42" s="60"/>
      <c r="AL42" s="58"/>
      <c r="AM42" s="58"/>
      <c r="AN42" s="58"/>
      <c r="AO42" s="63"/>
      <c r="AP42" s="60"/>
      <c r="AQ42" s="58"/>
      <c r="AR42" s="58"/>
      <c r="AS42" s="58"/>
      <c r="AT42" s="63"/>
      <c r="AU42" s="60"/>
      <c r="AV42" s="58"/>
      <c r="AW42" s="58"/>
      <c r="AX42" s="58"/>
      <c r="AY42" s="63"/>
      <c r="AZ42" s="60"/>
      <c r="BA42" s="58"/>
      <c r="BB42" s="58"/>
      <c r="BC42" s="58"/>
      <c r="BD42" s="63"/>
      <c r="BE42" s="60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</row>
    <row r="43" spans="1:75" s="36" customFormat="1" ht="17.25" customHeight="1" x14ac:dyDescent="0.25">
      <c r="A43" s="69"/>
      <c r="B43" s="111"/>
      <c r="C43" s="111"/>
      <c r="D43" s="111"/>
      <c r="E43" s="112"/>
      <c r="F43" s="58"/>
      <c r="G43" s="113"/>
      <c r="H43" s="85"/>
      <c r="I43" s="113"/>
      <c r="J43" s="58"/>
      <c r="K43" s="58"/>
      <c r="L43" s="58"/>
      <c r="M43" s="58"/>
      <c r="N43" s="58"/>
      <c r="O43" s="114"/>
      <c r="P43" s="60"/>
      <c r="Q43" s="58"/>
      <c r="R43" s="58"/>
      <c r="S43" s="58"/>
      <c r="T43" s="114"/>
      <c r="U43" s="60"/>
      <c r="V43" s="58"/>
      <c r="W43" s="58"/>
      <c r="X43" s="58"/>
      <c r="Y43" s="114"/>
      <c r="Z43" s="61"/>
      <c r="AA43" s="60"/>
      <c r="AB43" s="58"/>
      <c r="AC43" s="58"/>
      <c r="AD43" s="58"/>
      <c r="AE43" s="114"/>
      <c r="AF43" s="60"/>
      <c r="AG43" s="58"/>
      <c r="AH43" s="58"/>
      <c r="AI43" s="58"/>
      <c r="AJ43" s="115"/>
      <c r="AK43" s="60"/>
      <c r="AL43" s="58"/>
      <c r="AM43" s="58"/>
      <c r="AN43" s="58"/>
      <c r="AO43" s="116"/>
      <c r="AP43" s="60"/>
      <c r="AQ43" s="58"/>
      <c r="AR43" s="58"/>
      <c r="AS43" s="58"/>
      <c r="AT43" s="116"/>
      <c r="AU43" s="60"/>
      <c r="AV43" s="58"/>
      <c r="AW43" s="58"/>
      <c r="AX43" s="58"/>
      <c r="AY43" s="116"/>
      <c r="AZ43" s="60"/>
      <c r="BA43" s="58"/>
      <c r="BB43" s="58"/>
      <c r="BC43" s="58"/>
      <c r="BD43" s="116"/>
      <c r="BE43" s="60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</row>
    <row r="44" spans="1:75" s="39" customFormat="1" ht="15" customHeight="1" x14ac:dyDescent="0.25">
      <c r="A44" s="84"/>
      <c r="B44" s="65"/>
      <c r="C44" s="65"/>
      <c r="D44" s="6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7"/>
      <c r="S44" s="67"/>
      <c r="T44" s="117"/>
      <c r="U44" s="67"/>
      <c r="V44" s="67"/>
      <c r="W44" s="67"/>
      <c r="X44" s="67"/>
      <c r="Y44" s="118"/>
      <c r="Z44" s="66"/>
      <c r="AA44" s="67"/>
      <c r="AB44" s="67"/>
      <c r="AC44" s="67"/>
      <c r="AD44" s="67"/>
      <c r="AE44" s="118"/>
      <c r="AF44" s="67"/>
      <c r="AG44" s="67"/>
      <c r="AH44" s="67"/>
      <c r="AI44" s="67"/>
      <c r="AJ44" s="119"/>
      <c r="AK44" s="67"/>
      <c r="AL44" s="67"/>
      <c r="AM44" s="67"/>
      <c r="AN44" s="67"/>
      <c r="AO44" s="120"/>
      <c r="AP44" s="67"/>
      <c r="AQ44" s="67"/>
      <c r="AR44" s="67"/>
      <c r="AS44" s="67"/>
      <c r="AT44" s="120"/>
      <c r="AU44" s="67"/>
      <c r="AV44" s="67"/>
      <c r="AW44" s="67"/>
      <c r="AX44" s="67"/>
      <c r="AY44" s="120"/>
      <c r="AZ44" s="67"/>
      <c r="BA44" s="67"/>
      <c r="BB44" s="67"/>
      <c r="BC44" s="67"/>
      <c r="BD44" s="120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</row>
    <row r="45" spans="1:75" s="39" customFormat="1" ht="15" customHeight="1" x14ac:dyDescent="0.25">
      <c r="A45" s="69"/>
      <c r="B45" s="82" t="s">
        <v>14</v>
      </c>
      <c r="C45" s="82"/>
      <c r="D45" s="82"/>
      <c r="E45" s="14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7"/>
      <c r="S45" s="67"/>
      <c r="T45" s="117"/>
      <c r="U45" s="67"/>
      <c r="V45" s="67"/>
      <c r="W45" s="67"/>
      <c r="X45" s="67"/>
      <c r="Y45" s="118"/>
      <c r="Z45" s="66"/>
      <c r="AA45" s="67"/>
      <c r="AB45" s="67"/>
      <c r="AC45" s="67"/>
      <c r="AD45" s="67"/>
      <c r="AE45" s="118"/>
      <c r="AF45" s="67"/>
      <c r="AG45" s="67"/>
      <c r="AH45" s="67"/>
      <c r="AI45" s="67"/>
      <c r="AJ45" s="119"/>
      <c r="AK45" s="67"/>
      <c r="AL45" s="67"/>
      <c r="AM45" s="67"/>
      <c r="AN45" s="67"/>
      <c r="AO45" s="120"/>
      <c r="AP45" s="67"/>
      <c r="AQ45" s="67"/>
      <c r="AR45" s="67"/>
      <c r="AS45" s="67"/>
      <c r="AT45" s="120"/>
      <c r="AU45" s="67"/>
      <c r="AV45" s="67"/>
      <c r="AW45" s="67"/>
      <c r="AX45" s="67"/>
      <c r="AY45" s="120"/>
      <c r="AZ45" s="67"/>
      <c r="BA45" s="67"/>
      <c r="BB45" s="67"/>
      <c r="BC45" s="67"/>
      <c r="BD45" s="120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</row>
    <row r="46" spans="1:75" s="39" customFormat="1" ht="15" customHeight="1" x14ac:dyDescent="0.25">
      <c r="A46" s="85"/>
      <c r="B46" s="85" t="s">
        <v>99</v>
      </c>
      <c r="C46" s="85"/>
      <c r="D46" s="85"/>
      <c r="E46" s="85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7"/>
      <c r="T46" s="117"/>
      <c r="U46" s="67"/>
      <c r="V46" s="67"/>
      <c r="W46" s="67"/>
      <c r="X46" s="67"/>
      <c r="Y46" s="118"/>
      <c r="Z46" s="66"/>
      <c r="AA46" s="67"/>
      <c r="AB46" s="67"/>
      <c r="AC46" s="67"/>
      <c r="AD46" s="67"/>
      <c r="AE46" s="118"/>
      <c r="AF46" s="67"/>
      <c r="AG46" s="67"/>
      <c r="AH46" s="67"/>
      <c r="AI46" s="67"/>
      <c r="AJ46" s="119"/>
      <c r="AK46" s="67"/>
      <c r="AL46" s="67"/>
      <c r="AM46" s="67"/>
      <c r="AN46" s="67"/>
      <c r="AO46" s="120"/>
      <c r="AP46" s="67"/>
      <c r="AQ46" s="67"/>
      <c r="AR46" s="67"/>
      <c r="AS46" s="67"/>
      <c r="AT46" s="120"/>
      <c r="AU46" s="67"/>
      <c r="AV46" s="67"/>
      <c r="AW46" s="67"/>
      <c r="AX46" s="67"/>
      <c r="AY46" s="120"/>
      <c r="AZ46" s="67"/>
      <c r="BA46" s="67"/>
      <c r="BB46" s="67"/>
      <c r="BC46" s="67"/>
      <c r="BD46" s="120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</row>
    <row r="47" spans="1:75" s="39" customFormat="1" ht="40.5" customHeight="1" x14ac:dyDescent="0.25">
      <c r="A47" s="64" t="s">
        <v>9</v>
      </c>
      <c r="B47" s="148" t="s">
        <v>0</v>
      </c>
      <c r="C47" s="148" t="s">
        <v>100</v>
      </c>
      <c r="D47" s="64" t="s">
        <v>101</v>
      </c>
      <c r="E47" s="65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84" customHeight="1" x14ac:dyDescent="0.25">
      <c r="A48" s="83"/>
      <c r="B48" s="149"/>
      <c r="C48" s="14"/>
      <c r="D48" s="150"/>
      <c r="E48" s="6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46.5" customHeight="1" x14ac:dyDescent="0.25">
      <c r="A49" s="86"/>
      <c r="B49" s="124"/>
      <c r="C49" s="124"/>
      <c r="D49" s="111"/>
      <c r="E49" s="121"/>
      <c r="F49" s="122"/>
      <c r="G49" s="122"/>
      <c r="H49" s="122"/>
      <c r="I49" s="122"/>
      <c r="J49" s="70"/>
      <c r="K49" s="70"/>
      <c r="L49" s="70"/>
      <c r="M49" s="70"/>
      <c r="N49" s="70"/>
      <c r="O49" s="123"/>
      <c r="P49" s="70"/>
      <c r="Q49" s="70"/>
      <c r="R49" s="70"/>
      <c r="S49" s="70"/>
      <c r="T49" s="123"/>
      <c r="U49" s="70"/>
      <c r="V49" s="70"/>
      <c r="W49" s="70"/>
      <c r="X49" s="70"/>
      <c r="Y49" s="123"/>
      <c r="Z49" s="71"/>
      <c r="AA49" s="70"/>
      <c r="AB49" s="70"/>
      <c r="AC49" s="70"/>
      <c r="AD49" s="70"/>
      <c r="AE49" s="123"/>
      <c r="AF49" s="70"/>
      <c r="AG49" s="70"/>
      <c r="AH49" s="70"/>
      <c r="AI49" s="70"/>
      <c r="AJ49" s="123"/>
      <c r="AK49" s="70"/>
      <c r="AL49" s="70"/>
      <c r="AM49" s="70"/>
      <c r="AN49" s="70"/>
      <c r="AO49" s="120"/>
      <c r="AP49" s="70"/>
      <c r="AQ49" s="70"/>
      <c r="AR49" s="70"/>
      <c r="AS49" s="70"/>
      <c r="AT49" s="120"/>
      <c r="AU49" s="70"/>
      <c r="AV49" s="70"/>
      <c r="AW49" s="70"/>
      <c r="AX49" s="70"/>
      <c r="AY49" s="120"/>
      <c r="AZ49" s="70"/>
      <c r="BA49" s="70"/>
      <c r="BB49" s="70"/>
      <c r="BC49" s="70"/>
      <c r="BD49" s="12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</row>
    <row r="50" spans="1:74" s="72" customFormat="1" ht="73.5" customHeight="1" x14ac:dyDescent="0.25">
      <c r="A50" s="87"/>
      <c r="B50" s="125" t="s">
        <v>89</v>
      </c>
      <c r="C50" s="126"/>
      <c r="D50" s="136" t="s">
        <v>90</v>
      </c>
      <c r="F50" s="127"/>
      <c r="G50" s="127"/>
      <c r="H50" s="127"/>
      <c r="I50" s="127"/>
      <c r="J50" s="70"/>
      <c r="K50" s="70"/>
      <c r="L50" s="70"/>
      <c r="M50" s="70"/>
      <c r="N50" s="70"/>
      <c r="O50" s="123"/>
      <c r="P50" s="128"/>
      <c r="Q50" s="128"/>
      <c r="R50" s="128"/>
      <c r="S50" s="128"/>
      <c r="T50" s="129"/>
      <c r="U50" s="128"/>
      <c r="V50" s="128"/>
      <c r="W50" s="128"/>
      <c r="X50" s="128"/>
      <c r="Y50" s="123"/>
      <c r="Z50" s="71"/>
      <c r="AA50" s="128"/>
      <c r="AB50" s="128"/>
      <c r="AC50" s="128"/>
      <c r="AD50" s="128"/>
      <c r="AE50" s="129"/>
      <c r="AF50" s="128"/>
      <c r="AG50" s="128"/>
      <c r="AH50" s="128"/>
      <c r="AI50" s="128"/>
      <c r="AJ50" s="123"/>
      <c r="AK50" s="128"/>
      <c r="AL50" s="128"/>
      <c r="AM50" s="128"/>
      <c r="AN50" s="128"/>
      <c r="AO50" s="120"/>
      <c r="AP50" s="128"/>
      <c r="AQ50" s="128"/>
      <c r="AR50" s="128"/>
      <c r="AS50" s="128"/>
      <c r="AT50" s="120"/>
      <c r="AU50" s="128"/>
      <c r="AV50" s="128"/>
      <c r="AW50" s="128"/>
      <c r="AX50" s="128"/>
      <c r="AY50" s="120"/>
      <c r="AZ50" s="128"/>
      <c r="BA50" s="128"/>
      <c r="BB50" s="128"/>
      <c r="BC50" s="128"/>
      <c r="BD50" s="120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</row>
    <row r="51" spans="1:74" s="72" customFormat="1" ht="27" customHeight="1" x14ac:dyDescent="0.25">
      <c r="A51" s="36"/>
      <c r="B51" s="36"/>
      <c r="C51" s="131"/>
      <c r="D51" s="131"/>
      <c r="E51" s="36"/>
      <c r="F51" s="73"/>
      <c r="G51" s="132"/>
      <c r="H51" s="132"/>
      <c r="I51" s="132"/>
      <c r="J51" s="73"/>
      <c r="K51" s="73"/>
      <c r="L51" s="73"/>
      <c r="M51" s="73"/>
      <c r="N51" s="73"/>
      <c r="O51" s="129"/>
      <c r="P51" s="73"/>
      <c r="Q51" s="73"/>
      <c r="R51" s="73"/>
      <c r="S51" s="73"/>
      <c r="T51" s="129"/>
      <c r="U51" s="73"/>
      <c r="V51" s="73"/>
      <c r="W51" s="73"/>
      <c r="X51" s="73"/>
      <c r="Y51" s="129"/>
      <c r="Z51" s="130"/>
      <c r="AA51" s="73"/>
      <c r="AB51" s="73"/>
      <c r="AC51" s="73"/>
      <c r="AD51" s="73"/>
      <c r="AE51" s="129"/>
      <c r="AF51" s="73"/>
      <c r="AG51" s="73"/>
      <c r="AH51" s="73"/>
      <c r="AI51" s="73"/>
      <c r="AJ51" s="129"/>
      <c r="AK51" s="73"/>
      <c r="AL51" s="73"/>
      <c r="AM51" s="73"/>
      <c r="AN51" s="73"/>
      <c r="AO51" s="116"/>
      <c r="AP51" s="73"/>
      <c r="AQ51" s="73"/>
      <c r="AR51" s="73"/>
      <c r="AS51" s="73"/>
      <c r="AT51" s="116"/>
      <c r="AU51" s="73"/>
      <c r="AV51" s="73"/>
      <c r="AW51" s="73"/>
      <c r="AX51" s="73"/>
      <c r="AY51" s="116"/>
      <c r="AZ51" s="73"/>
      <c r="BA51" s="73"/>
      <c r="BB51" s="73"/>
      <c r="BC51" s="73"/>
      <c r="BD51" s="116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</row>
    <row r="52" spans="1:74" s="72" customFormat="1" ht="33" customHeight="1" x14ac:dyDescent="0.25">
      <c r="A52" s="88"/>
      <c r="B52" s="133"/>
      <c r="C52" s="134"/>
      <c r="D52" s="134"/>
      <c r="E52" s="132"/>
      <c r="F52" s="73"/>
      <c r="G52" s="132"/>
      <c r="H52" s="132"/>
      <c r="I52" s="132"/>
      <c r="J52" s="73"/>
      <c r="K52" s="73"/>
      <c r="L52" s="73"/>
      <c r="M52" s="73"/>
      <c r="N52" s="73"/>
      <c r="O52" s="129"/>
      <c r="P52" s="73"/>
      <c r="Q52" s="73"/>
      <c r="R52" s="73"/>
      <c r="S52" s="73"/>
      <c r="T52" s="129"/>
      <c r="U52" s="73"/>
      <c r="V52" s="73"/>
      <c r="W52" s="73"/>
      <c r="X52" s="73"/>
      <c r="Y52" s="129"/>
      <c r="Z52" s="130"/>
      <c r="AA52" s="73"/>
      <c r="AB52" s="73"/>
      <c r="AC52" s="73"/>
      <c r="AD52" s="73"/>
      <c r="AE52" s="129"/>
      <c r="AF52" s="73"/>
      <c r="AG52" s="73"/>
      <c r="AH52" s="73"/>
      <c r="AI52" s="73"/>
      <c r="AJ52" s="129"/>
      <c r="AK52" s="73"/>
      <c r="AL52" s="73"/>
      <c r="AM52" s="73"/>
      <c r="AN52" s="73"/>
      <c r="AO52" s="116"/>
      <c r="AP52" s="73"/>
      <c r="AQ52" s="73"/>
      <c r="AR52" s="73"/>
      <c r="AS52" s="73"/>
      <c r="AT52" s="116"/>
      <c r="AU52" s="73"/>
      <c r="AV52" s="73"/>
      <c r="AW52" s="73"/>
      <c r="AX52" s="73"/>
      <c r="AY52" s="116"/>
      <c r="AZ52" s="73"/>
      <c r="BA52" s="73"/>
      <c r="BB52" s="73"/>
      <c r="BC52" s="73"/>
      <c r="BD52" s="116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</row>
    <row r="53" spans="1:74" s="72" customFormat="1" x14ac:dyDescent="0.25">
      <c r="A53" s="88"/>
      <c r="B53" s="73"/>
      <c r="C53" s="73"/>
      <c r="D53" s="73"/>
      <c r="E53" s="132"/>
      <c r="F53" s="73"/>
      <c r="G53" s="132"/>
      <c r="H53" s="132"/>
      <c r="I53" s="132"/>
      <c r="J53" s="73"/>
      <c r="K53" s="73"/>
      <c r="L53" s="73"/>
      <c r="M53" s="73"/>
      <c r="N53" s="73"/>
      <c r="O53" s="129"/>
      <c r="P53" s="73"/>
      <c r="Q53" s="73"/>
      <c r="R53" s="73"/>
      <c r="S53" s="73"/>
      <c r="T53" s="129"/>
      <c r="U53" s="73"/>
      <c r="V53" s="73"/>
      <c r="W53" s="73"/>
      <c r="X53" s="73"/>
      <c r="Y53" s="129"/>
      <c r="Z53" s="130"/>
      <c r="AA53" s="73"/>
      <c r="AB53" s="73"/>
      <c r="AC53" s="73"/>
      <c r="AD53" s="73"/>
      <c r="AE53" s="129"/>
      <c r="AF53" s="73"/>
      <c r="AG53" s="73"/>
      <c r="AH53" s="73"/>
      <c r="AI53" s="73"/>
      <c r="AJ53" s="129"/>
      <c r="AK53" s="73"/>
      <c r="AL53" s="73"/>
      <c r="AM53" s="73"/>
      <c r="AN53" s="73"/>
      <c r="AO53" s="116"/>
      <c r="AP53" s="73"/>
      <c r="AQ53" s="73"/>
      <c r="AR53" s="73"/>
      <c r="AS53" s="73"/>
      <c r="AT53" s="116"/>
      <c r="AU53" s="73"/>
      <c r="AV53" s="73"/>
      <c r="AW53" s="73"/>
      <c r="AX53" s="73"/>
      <c r="AY53" s="116"/>
      <c r="AZ53" s="73"/>
      <c r="BA53" s="73"/>
      <c r="BB53" s="73"/>
      <c r="BC53" s="73"/>
      <c r="BD53" s="116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x14ac:dyDescent="0.25">
      <c r="A54" s="89"/>
      <c r="B54" s="92"/>
      <c r="C54" s="135"/>
      <c r="D54" s="78"/>
      <c r="E54" s="101"/>
      <c r="F54" s="78"/>
      <c r="G54" s="101"/>
      <c r="H54" s="101"/>
      <c r="I54" s="101"/>
      <c r="J54" s="78"/>
      <c r="K54" s="78"/>
      <c r="L54" s="78"/>
      <c r="M54" s="78"/>
      <c r="N54" s="78"/>
      <c r="O54" s="102"/>
      <c r="P54" s="78"/>
      <c r="Q54" s="78"/>
      <c r="R54" s="78"/>
      <c r="S54" s="78"/>
      <c r="T54" s="102"/>
      <c r="U54" s="78"/>
      <c r="V54" s="78"/>
      <c r="W54" s="78"/>
      <c r="X54" s="78"/>
      <c r="Y54" s="102"/>
      <c r="Z54" s="91"/>
      <c r="AA54" s="78"/>
      <c r="AB54" s="78"/>
      <c r="AC54" s="78"/>
      <c r="AD54" s="78"/>
      <c r="AE54" s="102"/>
      <c r="AF54" s="78"/>
      <c r="AG54" s="78"/>
      <c r="AH54" s="78"/>
      <c r="AI54" s="78"/>
      <c r="AJ54" s="102"/>
      <c r="AK54" s="78"/>
      <c r="AL54" s="78"/>
      <c r="AM54" s="78"/>
      <c r="AN54" s="78"/>
      <c r="AO54" s="103"/>
      <c r="AP54" s="78"/>
      <c r="AQ54" s="78"/>
      <c r="AR54" s="78"/>
      <c r="AS54" s="78"/>
      <c r="AT54" s="103"/>
      <c r="AU54" s="78"/>
      <c r="AV54" s="78"/>
      <c r="AW54" s="78"/>
      <c r="AX54" s="78"/>
      <c r="AY54" s="103"/>
      <c r="AZ54" s="78"/>
      <c r="BA54" s="78"/>
      <c r="BB54" s="78"/>
      <c r="BC54" s="78"/>
      <c r="BD54" s="103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</row>
    <row r="55" spans="1:74" x14ac:dyDescent="0.25">
      <c r="A55" s="90"/>
      <c r="B55" s="91"/>
      <c r="C55" s="91"/>
      <c r="D55" s="91"/>
      <c r="E55" s="102"/>
      <c r="F55" s="91"/>
      <c r="G55" s="102"/>
      <c r="H55" s="102"/>
      <c r="I55" s="102"/>
      <c r="J55" s="91"/>
      <c r="K55" s="91"/>
      <c r="L55" s="91"/>
      <c r="M55" s="91"/>
      <c r="N55" s="91"/>
      <c r="O55" s="102"/>
      <c r="P55" s="91"/>
      <c r="Q55" s="91"/>
      <c r="R55" s="91"/>
      <c r="S55" s="91"/>
      <c r="T55" s="102"/>
      <c r="U55" s="91"/>
      <c r="V55" s="91"/>
      <c r="W55" s="91"/>
      <c r="X55" s="91"/>
      <c r="Y55" s="102"/>
      <c r="Z55" s="91"/>
      <c r="AA55" s="91"/>
      <c r="AB55" s="91"/>
      <c r="AC55" s="91"/>
      <c r="AD55" s="91"/>
      <c r="AE55" s="102"/>
      <c r="AF55" s="91"/>
      <c r="AG55" s="91"/>
      <c r="AH55" s="91"/>
      <c r="AI55" s="91"/>
      <c r="AJ55" s="102"/>
      <c r="AK55" s="91"/>
      <c r="AL55" s="91"/>
      <c r="AM55" s="91"/>
      <c r="AN55" s="91"/>
      <c r="AO55" s="103"/>
      <c r="AP55" s="91"/>
      <c r="AQ55" s="91"/>
      <c r="AR55" s="91"/>
      <c r="AS55" s="91"/>
      <c r="AT55" s="103"/>
      <c r="AU55" s="91"/>
      <c r="AV55" s="91"/>
      <c r="AW55" s="91"/>
      <c r="AX55" s="91"/>
      <c r="AY55" s="103"/>
      <c r="AZ55" s="91"/>
      <c r="BA55" s="91"/>
      <c r="BB55" s="91"/>
      <c r="BC55" s="91"/>
      <c r="BD55" s="103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</row>
    <row r="56" spans="1:74" x14ac:dyDescent="0.25">
      <c r="A56" s="90"/>
      <c r="B56" s="91"/>
      <c r="C56" s="91"/>
      <c r="D56" s="91"/>
      <c r="E56" s="102"/>
      <c r="F56" s="91"/>
      <c r="G56" s="102"/>
      <c r="H56" s="102"/>
      <c r="I56" s="102"/>
      <c r="J56" s="91"/>
      <c r="K56" s="91"/>
      <c r="L56" s="91"/>
      <c r="M56" s="91"/>
      <c r="N56" s="91"/>
      <c r="O56" s="102"/>
      <c r="P56" s="91"/>
      <c r="Q56" s="91"/>
      <c r="R56" s="91"/>
      <c r="S56" s="91"/>
      <c r="T56" s="102"/>
      <c r="U56" s="91"/>
      <c r="V56" s="91"/>
      <c r="W56" s="91"/>
      <c r="X56" s="91"/>
      <c r="Y56" s="102"/>
      <c r="Z56" s="91"/>
      <c r="AA56" s="91"/>
      <c r="AB56" s="91"/>
      <c r="AC56" s="91"/>
      <c r="AD56" s="91"/>
      <c r="AE56" s="102"/>
      <c r="AF56" s="91"/>
      <c r="AG56" s="91"/>
      <c r="AH56" s="91"/>
      <c r="AI56" s="91"/>
      <c r="AJ56" s="102"/>
      <c r="AK56" s="91"/>
      <c r="AL56" s="91"/>
      <c r="AM56" s="91"/>
      <c r="AN56" s="91"/>
      <c r="AO56" s="103"/>
      <c r="AP56" s="91"/>
      <c r="AQ56" s="91"/>
      <c r="AR56" s="91"/>
      <c r="AS56" s="91"/>
      <c r="AT56" s="103"/>
      <c r="AU56" s="91"/>
      <c r="AV56" s="91"/>
      <c r="AW56" s="91"/>
      <c r="AX56" s="91"/>
      <c r="AY56" s="103"/>
      <c r="AZ56" s="91"/>
      <c r="BA56" s="91"/>
      <c r="BB56" s="91"/>
      <c r="BC56" s="91"/>
      <c r="BD56" s="103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</row>
    <row r="57" spans="1:74" x14ac:dyDescent="0.25">
      <c r="A57" s="91"/>
      <c r="B57" s="92"/>
      <c r="C57" s="91"/>
      <c r="D57" s="91"/>
      <c r="E57" s="102"/>
      <c r="F57" s="91"/>
      <c r="G57" s="102"/>
      <c r="H57" s="102"/>
      <c r="I57" s="102"/>
      <c r="J57" s="91"/>
      <c r="K57" s="91"/>
      <c r="L57" s="91"/>
      <c r="M57" s="91"/>
      <c r="N57" s="91"/>
      <c r="O57" s="102"/>
      <c r="P57" s="91"/>
      <c r="Q57" s="91"/>
      <c r="R57" s="91"/>
      <c r="S57" s="91"/>
      <c r="T57" s="102"/>
      <c r="U57" s="91"/>
      <c r="V57" s="91"/>
      <c r="W57" s="91"/>
      <c r="X57" s="91"/>
      <c r="Y57" s="102"/>
      <c r="Z57" s="91"/>
      <c r="AA57" s="91"/>
      <c r="AB57" s="91"/>
      <c r="AC57" s="91"/>
      <c r="AD57" s="91"/>
      <c r="AE57" s="102"/>
      <c r="AF57" s="91"/>
      <c r="AG57" s="91"/>
      <c r="AH57" s="91"/>
      <c r="AI57" s="91"/>
      <c r="AJ57" s="102"/>
      <c r="AK57" s="91"/>
      <c r="AL57" s="91"/>
      <c r="AM57" s="91"/>
      <c r="AN57" s="91"/>
      <c r="AO57" s="103"/>
      <c r="AP57" s="91"/>
      <c r="AQ57" s="91"/>
      <c r="AR57" s="91"/>
      <c r="AS57" s="91"/>
      <c r="AT57" s="103"/>
      <c r="AU57" s="91"/>
      <c r="AV57" s="91"/>
      <c r="AW57" s="91"/>
      <c r="AX57" s="91"/>
      <c r="AY57" s="103"/>
      <c r="AZ57" s="91"/>
      <c r="BA57" s="91"/>
      <c r="BB57" s="91"/>
      <c r="BC57" s="91"/>
      <c r="BD57" s="103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</row>
    <row r="58" spans="1:74" x14ac:dyDescent="0.25">
      <c r="A58" s="91"/>
      <c r="B58" s="91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1"/>
      <c r="B59" s="91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1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s="26" customFormat="1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s="26" customFormat="1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s="26" customFormat="1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x14ac:dyDescent="0.25">
      <c r="B90" s="92"/>
      <c r="C90" s="92"/>
      <c r="D90" s="92"/>
      <c r="E90" s="103"/>
      <c r="F90" s="92"/>
      <c r="G90" s="103"/>
      <c r="H90" s="103"/>
      <c r="I90" s="103"/>
      <c r="J90" s="92"/>
      <c r="K90" s="92"/>
      <c r="L90" s="92"/>
      <c r="M90" s="92"/>
      <c r="N90" s="92"/>
      <c r="O90" s="103"/>
      <c r="P90" s="92"/>
      <c r="Q90" s="92"/>
      <c r="R90" s="92"/>
      <c r="S90" s="92"/>
      <c r="T90" s="103"/>
      <c r="U90" s="92"/>
      <c r="V90" s="92"/>
      <c r="W90" s="92"/>
      <c r="X90" s="92"/>
      <c r="Y90" s="103"/>
      <c r="Z90" s="92"/>
      <c r="AA90" s="92"/>
      <c r="AB90" s="92"/>
      <c r="AC90" s="92"/>
      <c r="AD90" s="92"/>
      <c r="AE90" s="103"/>
      <c r="AF90" s="92"/>
      <c r="AG90" s="92"/>
      <c r="AH90" s="92"/>
      <c r="AI90" s="92"/>
      <c r="AJ90" s="103"/>
      <c r="AK90" s="92"/>
      <c r="AL90" s="92"/>
      <c r="AM90" s="92"/>
      <c r="AN90" s="92"/>
      <c r="AO90" s="103"/>
      <c r="AP90" s="92"/>
      <c r="AQ90" s="92"/>
      <c r="AR90" s="92"/>
      <c r="AS90" s="92"/>
      <c r="AT90" s="103"/>
      <c r="AU90" s="92"/>
      <c r="AV90" s="92"/>
      <c r="AW90" s="92"/>
      <c r="AX90" s="92"/>
      <c r="AY90" s="103"/>
      <c r="AZ90" s="92"/>
      <c r="BA90" s="92"/>
      <c r="BB90" s="92"/>
      <c r="BC90" s="92"/>
      <c r="BD90" s="103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</row>
    <row r="91" spans="1:74" x14ac:dyDescent="0.25">
      <c r="B91" s="92"/>
      <c r="C91" s="92"/>
      <c r="D91" s="92"/>
      <c r="E91" s="103"/>
      <c r="F91" s="92"/>
      <c r="G91" s="103"/>
      <c r="H91" s="103"/>
      <c r="I91" s="103"/>
      <c r="J91" s="92"/>
      <c r="K91" s="92"/>
      <c r="L91" s="92"/>
      <c r="M91" s="92"/>
      <c r="N91" s="92"/>
      <c r="O91" s="103"/>
      <c r="P91" s="92"/>
      <c r="Q91" s="92"/>
      <c r="R91" s="92"/>
      <c r="S91" s="92"/>
      <c r="T91" s="103"/>
      <c r="U91" s="92"/>
      <c r="V91" s="92"/>
      <c r="W91" s="92"/>
      <c r="X91" s="92"/>
      <c r="Y91" s="103"/>
      <c r="Z91" s="92"/>
      <c r="AA91" s="92"/>
      <c r="AB91" s="92"/>
      <c r="AC91" s="92"/>
      <c r="AD91" s="92"/>
      <c r="AE91" s="103"/>
      <c r="AF91" s="92"/>
      <c r="AG91" s="92"/>
      <c r="AH91" s="92"/>
      <c r="AI91" s="92"/>
      <c r="AJ91" s="103"/>
      <c r="AK91" s="92"/>
      <c r="AL91" s="92"/>
      <c r="AM91" s="92"/>
      <c r="AN91" s="92"/>
      <c r="AO91" s="103"/>
      <c r="AP91" s="92"/>
      <c r="AQ91" s="92"/>
      <c r="AR91" s="92"/>
      <c r="AS91" s="92"/>
      <c r="AT91" s="103"/>
      <c r="AU91" s="92"/>
      <c r="AV91" s="92"/>
      <c r="AW91" s="92"/>
      <c r="AX91" s="92"/>
      <c r="AY91" s="103"/>
      <c r="AZ91" s="92"/>
      <c r="BA91" s="92"/>
      <c r="BB91" s="92"/>
      <c r="BC91" s="92"/>
      <c r="BD91" s="103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</row>
    <row r="92" spans="1:74" x14ac:dyDescent="0.25">
      <c r="B92" s="92"/>
      <c r="C92" s="92"/>
      <c r="D92" s="92"/>
      <c r="E92" s="103"/>
      <c r="F92" s="92"/>
      <c r="G92" s="103"/>
      <c r="H92" s="103"/>
      <c r="I92" s="103"/>
      <c r="J92" s="92"/>
      <c r="K92" s="92"/>
      <c r="L92" s="92"/>
      <c r="M92" s="92"/>
      <c r="N92" s="92"/>
      <c r="O92" s="103"/>
      <c r="P92" s="92"/>
      <c r="Q92" s="92"/>
      <c r="R92" s="92"/>
      <c r="S92" s="92"/>
      <c r="T92" s="103"/>
      <c r="U92" s="92"/>
      <c r="V92" s="92"/>
      <c r="W92" s="92"/>
      <c r="X92" s="92"/>
      <c r="Y92" s="103"/>
      <c r="Z92" s="92"/>
      <c r="AA92" s="92"/>
      <c r="AB92" s="92"/>
      <c r="AC92" s="92"/>
      <c r="AD92" s="92"/>
      <c r="AE92" s="103"/>
      <c r="AF92" s="92"/>
      <c r="AG92" s="92"/>
      <c r="AH92" s="92"/>
      <c r="AI92" s="92"/>
      <c r="AJ92" s="103"/>
      <c r="AK92" s="92"/>
      <c r="AL92" s="92"/>
      <c r="AM92" s="92"/>
      <c r="AN92" s="92"/>
      <c r="AO92" s="103"/>
      <c r="AP92" s="92"/>
      <c r="AQ92" s="92"/>
      <c r="AR92" s="92"/>
      <c r="AS92" s="92"/>
      <c r="AT92" s="103"/>
      <c r="AU92" s="92"/>
      <c r="AV92" s="92"/>
      <c r="AW92" s="92"/>
      <c r="AX92" s="92"/>
      <c r="AY92" s="103"/>
      <c r="AZ92" s="92"/>
      <c r="BA92" s="92"/>
      <c r="BB92" s="92"/>
      <c r="BC92" s="92"/>
      <c r="BD92" s="103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</row>
  </sheetData>
  <autoFilter ref="A7:AX7">
    <sortState ref="A8:AZ37">
      <sortCondition ref="B8"/>
    </sortState>
  </autoFilter>
  <mergeCells count="14">
    <mergeCell ref="AF6:AI6"/>
    <mergeCell ref="AK6:AN6"/>
    <mergeCell ref="A42:E42"/>
    <mergeCell ref="J6:M6"/>
    <mergeCell ref="P6:S6"/>
    <mergeCell ref="U6:X6"/>
    <mergeCell ref="AA6:AD6"/>
    <mergeCell ref="BN6:BR6"/>
    <mergeCell ref="BS6:BW6"/>
    <mergeCell ref="AZ6:BC6"/>
    <mergeCell ref="BE6:BH6"/>
    <mergeCell ref="AP6:AS6"/>
    <mergeCell ref="AU6:AX6"/>
    <mergeCell ref="BI6:BM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2025-08-05T10:58:03Z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