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'!$A$1:$BW$50</definedName>
  </definedNames>
  <calcPr calcId="145621"/>
</workbook>
</file>

<file path=xl/calcChain.xml><?xml version="1.0" encoding="utf-8"?>
<calcChain xmlns="http://schemas.openxmlformats.org/spreadsheetml/2006/main">
  <c r="BS20" i="9" l="1"/>
  <c r="BN20" i="9"/>
  <c r="BI20" i="9"/>
  <c r="E20" i="9" s="1"/>
  <c r="BD20" i="9"/>
  <c r="T20" i="9"/>
  <c r="E10" i="9" l="1"/>
  <c r="BS10" i="9"/>
  <c r="BS17" i="9" l="1"/>
  <c r="E17" i="9" s="1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33" i="9" l="1"/>
  <c r="E15" i="9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E38" i="9" s="1"/>
  <c r="AT38" i="9"/>
  <c r="AY38" i="9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<sst xmlns="http://schemas.openxmlformats.org/spreadsheetml/2006/main" count="226" uniqueCount="168">
  <si>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</si>
  <si>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</si>
  <si>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</si>
  <si>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</si>
  <si>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</si>
  <si>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</si>
  <si>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</si>
  <si>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</si>
  <si>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</si>
  <si>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</si>
  <si>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</si>
  <si>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</si>
  <si>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</si>
  <si>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</si>
  <si>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</si>
  <si>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</si>
  <si>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</si>
  <si>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</si>
  <si>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</si>
  <si>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</si>
  <si>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</si>
  <si>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</si>
  <si>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</si>
  <si>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</si>
  <si>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</si>
  <si>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</si>
  <si>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</si>
  <si>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</si>
  <si>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</si>
  <si>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</si>
  <si>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</si>
  <si>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</si>
  <si>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</si>
  <si>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</si>
  <si>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</si>
  <si>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</si>
  <si>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</si>
  <si>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</si>
  <si>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</si>
  <si>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</si>
  <si>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</si>
  <si>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</si>
  <si>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</si>
  <si>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</si>
  <si>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</si>
  <si>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</si>
  <si>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</si>
  <si>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</si>
  <si>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</si>
  <si>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</si>
  <si>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</si>
  <si>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</si>
  <si>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</si>
  <si>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</si>
  <si>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</si>
  <si>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</si>
  <si>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</si>
  <si>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</si>
  <si>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</si>
  <si>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</si>
  <si>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</si>
  <si>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</si>
  <si>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</si>
  <si>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</si>
  <si>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</si>
  <si>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</si>
  <si>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</si>
  <si>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</si>
  <si>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</si>
  <si>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</si>
  <si>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</si>
  <si>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</si>
  <si>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</si>
  <si>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</si>
  <si>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</si>
  <si>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</si>
  <si>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</si>
  <si>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</si>
  <si>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</si>
  <si>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</si>
  <si>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</si>
  <si>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</si>
  <si>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</si>
  <si>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</si>
  <si>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</si>
  <si>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</si>
  <si>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</si>
  <si>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</si>
  <si>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</si>
  <si>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</si>
  <si>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</si>
  <si>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</si>
  <si>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</si>
  <si>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</si>
  <si>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</si>
  <si>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</si>
  <si>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</si>
  <si>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</si>
  <si>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</si>
  <si>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</si>
  <si>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</si>
  <si>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</si>
  <si>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</si>
  <si>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</si>
  <si>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</si>
  <si>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</si>
  <si>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</si>
  <si>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</si>
  <si>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</si>
  <si>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</si>
  <si>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</si>
  <si>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</si>
  <si>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</si>
  <si>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</si>
  <si>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</si>
  <si>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</si>
  <si>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</si>
  <si>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</si>
  <si>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</si>
  <si>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</si>
  <si>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</si>
  <si>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</si>
  <si>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</si>
  <si>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</si>
  <si>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</si>
  <si>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</si>
  <si>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</si>
  <si>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</si>
  <si>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</si>
  <si>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</si>
  <si>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</si>
  <si>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</si>
  <si>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</si>
  <si>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</si>
  <si>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</si>
  <si>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</si>
  <si>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</si>
  <si>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</si>
  <si>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</si>
  <si>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</si>
  <si>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</si>
  <si>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</si>
  <si>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</si>
  <si>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</si>
  <si>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</si>
  <si>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</si>
  <si>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</si>
  <si>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</si>
  <si>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</si>
  <si>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 xml:space="preserve">Утверждена постановлением Администрации г.о. Октябрьск от 02.10.2023 №894 ( в редакции постановления от 26.02.2025 №172) 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</si>
  <si>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</si>
  <si>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</si>
  <si>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</si>
  <si>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</si>
  <si>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</si>
  <si>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</si>
  <si>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</si>
  <si>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</si>
  <si>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</si>
  <si>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</si>
  <si>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</si>
  <si>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ПО СОСТОЯНИЮ НА 01.05.2025 г.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</si>
  <si>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№340) 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</si>
  <si>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</si>
  <si>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</si>
  <si>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№380)</t>
  </si>
  <si>
    <t>Дети Октябрьска на 2019-2028 годы</t>
  </si>
  <si>
    <t>Утверждена постановлением Администрации г.о. Октябрьск от 27.05.2022 №537 (в редакции постановления Администрации г.о. Октябрьск от 04.03.2025 №193)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</si>
</sst>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2"/>
  <sheetViews>
    <sheetView tabSelected="1" showWhiteSpace="0" view="pageBreakPreview" zoomScale="90" zoomScaleNormal="90" zoomScaleSheetLayoutView="90" workbookViewId="0">
      <pane xSplit="8" ySplit="8" topLeftCell="BN19" activePane="bottomRight" state="frozen"/>
      <selection pane="topRight" activeCell="I1" sqref="I1"/>
      <selection pane="bottomLeft" activeCell="A9" sqref="A9"/>
      <selection pane="bottomRight" activeCell="D20" sqref="D20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161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118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104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134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119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105</v>
      </c>
      <c r="C8" s="14" t="s">
        <v>26</v>
      </c>
      <c r="D8" s="14" t="s">
        <v>147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123</v>
      </c>
      <c r="C9" s="14" t="s">
        <v>26</v>
      </c>
      <c r="D9" s="14" t="s">
        <v>136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166</v>
      </c>
      <c r="C10" s="14" t="s">
        <v>69</v>
      </c>
      <c r="D10" s="14" t="s">
        <v>165</v>
      </c>
      <c r="E10" s="32">
        <f>Y10+AE10+AJ10+AO10+AT10+AY10+BD10+BI10+BN10+BS10</f>
        <v>34576.5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5633.7</v>
      </c>
      <c r="BF10" s="15">
        <v>5633.7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156</v>
      </c>
      <c r="E11" s="32">
        <f>T11+Y11+AE11+AJ11+AO11+AT11+AY11+BD11+BI11+BN11</f>
        <v>52778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5906.5</v>
      </c>
      <c r="BE11" s="44"/>
      <c r="BF11" s="15"/>
      <c r="BG11" s="15">
        <v>5906.5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150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07.25" customHeight="1" x14ac:dyDescent="0.25">
      <c r="A13" s="77" t="s">
        <v>41</v>
      </c>
      <c r="B13" s="29" t="s">
        <v>34</v>
      </c>
      <c r="C13" s="14" t="s">
        <v>28</v>
      </c>
      <c r="D13" s="14" t="s">
        <v>142</v>
      </c>
      <c r="E13" s="32">
        <f>H13+I13+O13+T13+Y13+AE13+AJ13+AO13+AT13+AY13+BD13+BI13+BN13</f>
        <v>313408.5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9963</v>
      </c>
      <c r="BE13" s="15"/>
      <c r="BF13" s="15"/>
      <c r="BG13" s="15">
        <v>9963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126</v>
      </c>
      <c r="C14" s="14" t="s">
        <v>25</v>
      </c>
      <c r="D14" s="14" t="s">
        <v>148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164</v>
      </c>
      <c r="E15" s="32">
        <f>O15+T15+Y15+AE15+AJ15+AO15+AT15+AY15+BD15+BI15</f>
        <v>47387.5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4766.7999999999993</v>
      </c>
      <c r="BE15" s="15"/>
      <c r="BF15" s="15">
        <v>4480.8999999999996</v>
      </c>
      <c r="BG15" s="15">
        <v>285.89999999999998</v>
      </c>
      <c r="BH15" s="52"/>
      <c r="BI15" s="47">
        <f t="shared" si="3"/>
        <v>766.8</v>
      </c>
      <c r="BJ15" s="15"/>
      <c r="BK15" s="15">
        <v>728.4</v>
      </c>
      <c r="BL15" s="15">
        <v>38.4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124</v>
      </c>
      <c r="C16" s="14" t="s">
        <v>20</v>
      </c>
      <c r="D16" s="14" t="s">
        <v>135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152</v>
      </c>
      <c r="C17" s="14" t="s">
        <v>28</v>
      </c>
      <c r="D17" s="14" t="s">
        <v>153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102</v>
      </c>
      <c r="C18" s="74" t="s">
        <v>64</v>
      </c>
      <c r="D18" s="14" t="s">
        <v>141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109</v>
      </c>
      <c r="C19" s="145" t="s">
        <v>96</v>
      </c>
      <c r="D19" s="143" t="s">
        <v>151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167</v>
      </c>
      <c r="E20" s="32">
        <f>BD20+BI20+BN20+BS20</f>
        <v>23418.6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3903.1</v>
      </c>
      <c r="BE20" s="15"/>
      <c r="BF20" s="15"/>
      <c r="BG20" s="15">
        <v>3903.1</v>
      </c>
      <c r="BH20" s="52"/>
      <c r="BI20" s="47">
        <f t="shared" si="3"/>
        <v>3903.1</v>
      </c>
      <c r="BJ20" s="15"/>
      <c r="BK20" s="15"/>
      <c r="BL20" s="15">
        <v>3903.1</v>
      </c>
      <c r="BM20" s="15"/>
      <c r="BN20" s="47">
        <f>BO20+BP20+BQ20+BR20</f>
        <v>3903.1</v>
      </c>
      <c r="BO20" s="15"/>
      <c r="BP20" s="15"/>
      <c r="BQ20" s="15">
        <v>3903.1</v>
      </c>
      <c r="BR20" s="15"/>
      <c r="BS20" s="47">
        <f>BT20+BU20+BV20+BW20</f>
        <v>11709.3</v>
      </c>
      <c r="BT20" s="15"/>
      <c r="BU20" s="15"/>
      <c r="BV20" s="15">
        <v>11709.3</v>
      </c>
      <c r="BW20" s="37"/>
    </row>
    <row r="21" spans="1:75" s="39" customFormat="1" ht="84" customHeight="1" x14ac:dyDescent="0.25">
      <c r="A21" s="77" t="s">
        <v>49</v>
      </c>
      <c r="B21" s="29" t="s">
        <v>103</v>
      </c>
      <c r="C21" s="14" t="s">
        <v>65</v>
      </c>
      <c r="D21" s="14" t="s">
        <v>114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101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3"/>
      <c r="BO22" s="45"/>
      <c r="BP22" s="45"/>
      <c r="BQ22" s="45"/>
      <c r="BR22" s="15"/>
      <c r="BS22" s="153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127</v>
      </c>
      <c r="C23" s="29" t="s">
        <v>33</v>
      </c>
      <c r="D23" s="96" t="s">
        <v>128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117</v>
      </c>
      <c r="C24" s="29" t="s">
        <v>24</v>
      </c>
      <c r="D24" s="96" t="s">
        <v>116</v>
      </c>
      <c r="E24" s="162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4">
        <f>BO24+BP24+BQ24+BW24</f>
        <v>805.6</v>
      </c>
      <c r="BO24" s="138"/>
      <c r="BP24" s="138"/>
      <c r="BQ24" s="138">
        <v>805.6</v>
      </c>
      <c r="BR24" s="15"/>
      <c r="BS24" s="154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125</v>
      </c>
      <c r="C25" s="14" t="s">
        <v>65</v>
      </c>
      <c r="D25" s="96" t="s">
        <v>162</v>
      </c>
      <c r="E25" s="32">
        <f>AY25+BD25+BI25+BN25+BS25</f>
        <v>750995.3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110315.90000000001</v>
      </c>
      <c r="AZ25" s="15">
        <v>3445.1</v>
      </c>
      <c r="BA25" s="15">
        <v>1165.2</v>
      </c>
      <c r="BB25" s="15">
        <v>105705.60000000001</v>
      </c>
      <c r="BC25" s="52"/>
      <c r="BD25" s="38">
        <f>BE25+BF25+BG25+BH25</f>
        <v>133035.29999999999</v>
      </c>
      <c r="BE25" s="15">
        <v>0</v>
      </c>
      <c r="BF25" s="15">
        <v>19375.5</v>
      </c>
      <c r="BG25" s="15">
        <v>113659.8</v>
      </c>
      <c r="BH25" s="52"/>
      <c r="BI25" s="47">
        <f t="shared" si="13"/>
        <v>116917.5</v>
      </c>
      <c r="BJ25" s="15"/>
      <c r="BK25" s="15"/>
      <c r="BL25" s="15">
        <v>116917.5</v>
      </c>
      <c r="BM25" s="15"/>
      <c r="BN25" s="47">
        <f>BO25+BP25+BQ25+BW25</f>
        <v>116898.6</v>
      </c>
      <c r="BO25" s="15"/>
      <c r="BP25" s="15"/>
      <c r="BQ25" s="15">
        <v>116898.6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115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3">
        <f>BQ26</f>
        <v>317.60000000000002</v>
      </c>
      <c r="BO26" s="45"/>
      <c r="BP26" s="45"/>
      <c r="BQ26" s="45">
        <v>317.60000000000002</v>
      </c>
      <c r="BR26" s="15"/>
      <c r="BS26" s="153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129</v>
      </c>
      <c r="C27" s="13" t="s">
        <v>23</v>
      </c>
      <c r="D27" s="30" t="s">
        <v>157</v>
      </c>
      <c r="E27" s="32">
        <f>AJ27+AO27+AT27+AY27+BD27+BI27+BN27+BS27</f>
        <v>104807.90000000002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15314.8</v>
      </c>
      <c r="AZ27" s="51"/>
      <c r="BA27" s="51" t="s">
        <v>130</v>
      </c>
      <c r="BB27" s="95">
        <v>12063.1</v>
      </c>
      <c r="BC27" s="94"/>
      <c r="BD27" s="38">
        <f>SUM(BE27:BH27)</f>
        <v>12205.1</v>
      </c>
      <c r="BE27" s="51"/>
      <c r="BF27" s="51"/>
      <c r="BG27" s="95">
        <v>12205.1</v>
      </c>
      <c r="BH27" s="94"/>
      <c r="BI27" s="47">
        <f t="shared" si="13"/>
        <v>11999.3</v>
      </c>
      <c r="BJ27" s="15"/>
      <c r="BK27" s="15"/>
      <c r="BL27" s="51" t="s">
        <v>158</v>
      </c>
      <c r="BM27" s="15"/>
      <c r="BN27" s="47">
        <f>BO27+BP27+BQ27</f>
        <v>11995.6</v>
      </c>
      <c r="BO27" s="51"/>
      <c r="BP27" s="51"/>
      <c r="BQ27" s="51" t="s">
        <v>159</v>
      </c>
      <c r="BR27" s="15"/>
      <c r="BS27" s="47">
        <f>BT27+BU27+BV27</f>
        <v>13179.3</v>
      </c>
      <c r="BT27" s="51"/>
      <c r="BU27" s="51"/>
      <c r="BV27" s="51" t="s">
        <v>160</v>
      </c>
      <c r="BW27" s="37"/>
    </row>
    <row r="28" spans="1:75" s="36" customFormat="1" ht="144" customHeight="1" x14ac:dyDescent="0.25">
      <c r="A28" s="77" t="s">
        <v>56</v>
      </c>
      <c r="B28" s="29" t="s">
        <v>131</v>
      </c>
      <c r="C28" s="14" t="s">
        <v>66</v>
      </c>
      <c r="D28" s="14" t="s">
        <v>132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107</v>
      </c>
      <c r="C29" s="14" t="s">
        <v>28</v>
      </c>
      <c r="D29" s="14" t="s">
        <v>108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97</v>
      </c>
      <c r="C30" s="14" t="s">
        <v>28</v>
      </c>
      <c r="D30" s="14" t="s">
        <v>143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4" t="s">
        <v>106</v>
      </c>
      <c r="C31" s="20" t="s">
        <v>31</v>
      </c>
      <c r="D31" s="74" t="s">
        <v>154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2"/>
      <c r="BO31" s="46"/>
      <c r="BP31" s="46"/>
      <c r="BQ31" s="46"/>
      <c r="BR31" s="15"/>
      <c r="BS31" s="152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111</v>
      </c>
      <c r="C32" s="14" t="s">
        <v>32</v>
      </c>
      <c r="D32" s="14" t="s">
        <v>140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80.25" customHeight="1" x14ac:dyDescent="0.25">
      <c r="A33" s="77" t="s">
        <v>61</v>
      </c>
      <c r="B33" s="29" t="s">
        <v>137</v>
      </c>
      <c r="C33" s="14" t="s">
        <v>76</v>
      </c>
      <c r="D33" s="14" t="s">
        <v>155</v>
      </c>
      <c r="E33" s="32">
        <f>AJ33+AO33+AT33+AY33+BD33+BI33+BN33</f>
        <v>14254.900000000001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5104.8999999999996</v>
      </c>
      <c r="AZ33" s="15"/>
      <c r="BA33" s="15">
        <v>2567.1</v>
      </c>
      <c r="BB33" s="15">
        <v>2537.8000000000002</v>
      </c>
      <c r="BC33" s="52"/>
      <c r="BD33" s="38">
        <f>SUM(BE33:BH33)</f>
        <v>325.7</v>
      </c>
      <c r="BE33" s="15">
        <v>0</v>
      </c>
      <c r="BF33" s="15">
        <v>0</v>
      </c>
      <c r="BG33" s="15">
        <v>325.7</v>
      </c>
      <c r="BH33" s="52"/>
      <c r="BI33" s="47">
        <f t="shared" si="14"/>
        <v>362.6</v>
      </c>
      <c r="BJ33" s="15">
        <v>0</v>
      </c>
      <c r="BK33" s="15">
        <v>0</v>
      </c>
      <c r="BL33" s="15">
        <v>362.6</v>
      </c>
      <c r="BM33" s="15"/>
      <c r="BN33" s="47">
        <f>BO33+BP33+BQ33+BR33</f>
        <v>725.7</v>
      </c>
      <c r="BO33" s="15"/>
      <c r="BP33" s="15"/>
      <c r="BQ33" s="15">
        <v>725.7</v>
      </c>
      <c r="BR33" s="15"/>
      <c r="BS33" s="47"/>
      <c r="BT33" s="15"/>
      <c r="BU33" s="15"/>
      <c r="BV33" s="15"/>
      <c r="BW33" s="37"/>
    </row>
    <row r="34" spans="1:75" s="36" customFormat="1" ht="190.5" customHeight="1" x14ac:dyDescent="0.25">
      <c r="A34" s="77" t="s">
        <v>70</v>
      </c>
      <c r="B34" s="29" t="s">
        <v>95</v>
      </c>
      <c r="C34" s="14" t="s">
        <v>68</v>
      </c>
      <c r="D34" s="14" t="s">
        <v>144</v>
      </c>
      <c r="E34" s="32">
        <f>T34+Y34+AE34+AJ34+AO34+AT34+AY34+BD34+BI34+BN34</f>
        <v>764348.3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184188.5</v>
      </c>
      <c r="BE34" s="15">
        <v>109154.9</v>
      </c>
      <c r="BF34" s="15">
        <v>73902</v>
      </c>
      <c r="BG34" s="15">
        <v>1131.5999999999999</v>
      </c>
      <c r="BH34" s="53"/>
      <c r="BI34" s="47">
        <f t="shared" si="14"/>
        <v>0</v>
      </c>
      <c r="BJ34" s="15"/>
      <c r="BK34" s="15"/>
      <c r="BL34" s="46"/>
      <c r="BM34" s="15"/>
      <c r="BN34" s="152"/>
      <c r="BO34" s="46"/>
      <c r="BP34" s="46"/>
      <c r="BQ34" s="46"/>
      <c r="BR34" s="15"/>
      <c r="BS34" s="152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120</v>
      </c>
      <c r="C35" s="14" t="s">
        <v>68</v>
      </c>
      <c r="D35" s="14" t="s">
        <v>145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146</v>
      </c>
      <c r="BM35" s="15">
        <v>0</v>
      </c>
      <c r="BN35" s="156"/>
      <c r="BO35" s="157"/>
      <c r="BP35" s="157"/>
      <c r="BQ35" s="157"/>
      <c r="BR35" s="15"/>
      <c r="BS35" s="156"/>
      <c r="BT35" s="157"/>
      <c r="BU35" s="157"/>
      <c r="BV35" s="157"/>
      <c r="BW35" s="37"/>
    </row>
    <row r="36" spans="1:75" s="36" customFormat="1" ht="60" customHeight="1" x14ac:dyDescent="0.25">
      <c r="A36" s="77" t="s">
        <v>72</v>
      </c>
      <c r="B36" s="29" t="s">
        <v>138</v>
      </c>
      <c r="C36" s="14" t="s">
        <v>83</v>
      </c>
      <c r="D36" s="96" t="s">
        <v>139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122</v>
      </c>
      <c r="C37" s="29" t="s">
        <v>67</v>
      </c>
      <c r="D37" s="96" t="s">
        <v>121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133</v>
      </c>
      <c r="C38" s="14" t="s">
        <v>25</v>
      </c>
      <c r="D38" s="96" t="s">
        <v>163</v>
      </c>
      <c r="E38" s="32">
        <f>AT38+AY38+BD38+BI38+BN38</f>
        <v>161889.1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37164.699999999997</v>
      </c>
      <c r="BE38" s="15"/>
      <c r="BF38" s="15">
        <v>37164.699999999997</v>
      </c>
      <c r="BG38" s="15"/>
      <c r="BH38" s="52"/>
      <c r="BI38" s="47">
        <f>BJ38+BK38+BL38+BW38</f>
        <v>39938.9</v>
      </c>
      <c r="BJ38" s="15"/>
      <c r="BK38" s="15">
        <v>39938.9</v>
      </c>
      <c r="BL38" s="15"/>
      <c r="BM38" s="15"/>
      <c r="BN38" s="47">
        <f>BO38+BP38+BQ38+BR38</f>
        <v>27383.200000000001</v>
      </c>
      <c r="BO38" s="15"/>
      <c r="BP38" s="15">
        <v>27383.200000000001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110</v>
      </c>
      <c r="C39" s="14" t="s">
        <v>79</v>
      </c>
      <c r="D39" s="96" t="s">
        <v>149</v>
      </c>
      <c r="E39" s="32">
        <f>AY39+BD39+BI39+BN39+BS39</f>
        <v>87772.9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12540.8</v>
      </c>
      <c r="BE39" s="15"/>
      <c r="BF39" s="15"/>
      <c r="BG39" s="15">
        <v>12540.8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5" t="s">
        <v>112</v>
      </c>
      <c r="C40" s="74" t="s">
        <v>80</v>
      </c>
      <c r="D40" s="96" t="s">
        <v>113</v>
      </c>
      <c r="E40" s="159">
        <f>AY40+BD40+BI40+BN40</f>
        <v>0</v>
      </c>
      <c r="F40" s="160"/>
      <c r="G40" s="161"/>
      <c r="H40" s="161"/>
      <c r="I40" s="161"/>
      <c r="J40" s="158"/>
      <c r="K40" s="158"/>
      <c r="L40" s="158"/>
      <c r="M40" s="158"/>
      <c r="N40" s="158"/>
      <c r="O40" s="161"/>
      <c r="P40" s="158"/>
      <c r="Q40" s="158"/>
      <c r="R40" s="158"/>
      <c r="S40" s="158"/>
      <c r="T40" s="161">
        <f t="shared" si="15"/>
        <v>0</v>
      </c>
      <c r="U40" s="158"/>
      <c r="V40" s="158"/>
      <c r="W40" s="158"/>
      <c r="X40" s="158"/>
      <c r="Y40" s="161"/>
      <c r="Z40" s="158"/>
      <c r="AA40" s="158"/>
      <c r="AB40" s="158"/>
      <c r="AC40" s="158"/>
      <c r="AD40" s="158"/>
      <c r="AE40" s="161"/>
      <c r="AF40" s="158"/>
      <c r="AG40" s="158"/>
      <c r="AH40" s="158"/>
      <c r="AI40" s="158"/>
      <c r="AJ40" s="161"/>
      <c r="AK40" s="158"/>
      <c r="AL40" s="158"/>
      <c r="AM40" s="158"/>
      <c r="AN40" s="158"/>
      <c r="AO40" s="161"/>
      <c r="AP40" s="158"/>
      <c r="AQ40" s="158"/>
      <c r="AR40" s="158"/>
      <c r="AS40" s="158"/>
      <c r="AT40" s="161"/>
      <c r="AU40" s="158"/>
      <c r="AV40" s="158"/>
      <c r="AW40" s="158"/>
      <c r="AX40" s="158"/>
      <c r="AY40" s="161">
        <f>BB40</f>
        <v>0</v>
      </c>
      <c r="AZ40" s="158"/>
      <c r="BA40" s="158"/>
      <c r="BB40" s="158">
        <v>0</v>
      </c>
      <c r="BC40" s="158"/>
      <c r="BD40" s="161">
        <f>BG40</f>
        <v>0</v>
      </c>
      <c r="BE40" s="158"/>
      <c r="BF40" s="158"/>
      <c r="BG40" s="158">
        <v>0</v>
      </c>
      <c r="BH40" s="158"/>
      <c r="BI40" s="160">
        <f>BL40</f>
        <v>0</v>
      </c>
      <c r="BJ40" s="158"/>
      <c r="BK40" s="158"/>
      <c r="BL40" s="158">
        <v>0</v>
      </c>
      <c r="BM40" s="158"/>
      <c r="BN40" s="160">
        <f>BQ40</f>
        <v>0</v>
      </c>
      <c r="BO40" s="158"/>
      <c r="BP40" s="158"/>
      <c r="BQ40" s="158">
        <v>0</v>
      </c>
      <c r="BR40" s="15"/>
      <c r="BS40" s="160"/>
      <c r="BT40" s="158"/>
      <c r="BU40" s="158"/>
      <c r="BV40" s="158"/>
      <c r="BW40" s="158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6710360.9000000004</v>
      </c>
      <c r="F41" s="32">
        <f>SUM(F27:F34)</f>
        <v>0</v>
      </c>
      <c r="G41" s="38">
        <f>SUM(G27:G34)</f>
        <v>0</v>
      </c>
      <c r="H41" s="38">
        <f t="shared" ref="H41:M41" si="20">SUM(H8:H40)</f>
        <v>47172.6</v>
      </c>
      <c r="I41" s="38">
        <f t="shared" si="20"/>
        <v>56045.200000000004</v>
      </c>
      <c r="J41" s="32">
        <f t="shared" si="20"/>
        <v>0</v>
      </c>
      <c r="K41" s="32">
        <f t="shared" si="20"/>
        <v>13776.4</v>
      </c>
      <c r="L41" s="32">
        <f t="shared" si="20"/>
        <v>42268.800000000003</v>
      </c>
      <c r="M41" s="32">
        <f t="shared" si="20"/>
        <v>0</v>
      </c>
      <c r="N41" s="32">
        <f>SUM(N27:N34)</f>
        <v>0</v>
      </c>
      <c r="O41" s="38">
        <f t="shared" ref="O41:Y41" si="21">SUM(O8:O40)</f>
        <v>185153</v>
      </c>
      <c r="P41" s="32">
        <f t="shared" si="21"/>
        <v>28009.3</v>
      </c>
      <c r="Q41" s="32">
        <f t="shared" si="21"/>
        <v>33484.1</v>
      </c>
      <c r="R41" s="32">
        <f t="shared" si="21"/>
        <v>123659.6</v>
      </c>
      <c r="S41" s="32">
        <f t="shared" si="21"/>
        <v>0</v>
      </c>
      <c r="T41" s="38">
        <f t="shared" si="21"/>
        <v>208744.49999999997</v>
      </c>
      <c r="U41" s="32">
        <f t="shared" si="21"/>
        <v>6849.2</v>
      </c>
      <c r="V41" s="32">
        <f t="shared" si="21"/>
        <v>92103</v>
      </c>
      <c r="W41" s="32">
        <f t="shared" si="21"/>
        <v>109792.29999999999</v>
      </c>
      <c r="X41" s="32">
        <f t="shared" si="21"/>
        <v>0</v>
      </c>
      <c r="Y41" s="38">
        <f t="shared" si="21"/>
        <v>479112.4</v>
      </c>
      <c r="Z41" s="32">
        <f>SUM(Z27:Z34)</f>
        <v>0</v>
      </c>
      <c r="AA41" s="32">
        <f t="shared" ref="AA41:BQ41" si="22">SUM(AA8:AA40)</f>
        <v>129784.1</v>
      </c>
      <c r="AB41" s="32">
        <f t="shared" si="22"/>
        <v>243328.2</v>
      </c>
      <c r="AC41" s="32">
        <f t="shared" si="22"/>
        <v>106000.09999999999</v>
      </c>
      <c r="AD41" s="32">
        <f t="shared" si="22"/>
        <v>0</v>
      </c>
      <c r="AE41" s="38">
        <f t="shared" si="22"/>
        <v>372270.99999999994</v>
      </c>
      <c r="AF41" s="32">
        <f t="shared" si="22"/>
        <v>82601.5</v>
      </c>
      <c r="AG41" s="32">
        <f t="shared" si="22"/>
        <v>171085.7</v>
      </c>
      <c r="AH41" s="32">
        <f t="shared" si="22"/>
        <v>118583.79999999999</v>
      </c>
      <c r="AI41" s="32">
        <f t="shared" si="22"/>
        <v>0</v>
      </c>
      <c r="AJ41" s="38">
        <f t="shared" si="22"/>
        <v>371296.9</v>
      </c>
      <c r="AK41" s="32">
        <f t="shared" si="22"/>
        <v>96699.799999999988</v>
      </c>
      <c r="AL41" s="32">
        <f t="shared" si="22"/>
        <v>138698.30000000002</v>
      </c>
      <c r="AM41" s="32">
        <f t="shared" si="22"/>
        <v>131186.70000000001</v>
      </c>
      <c r="AN41" s="32">
        <f t="shared" si="22"/>
        <v>152.1</v>
      </c>
      <c r="AO41" s="38">
        <f t="shared" si="22"/>
        <v>582191.50000000012</v>
      </c>
      <c r="AP41" s="32">
        <f t="shared" si="22"/>
        <v>144827.5</v>
      </c>
      <c r="AQ41" s="32">
        <f t="shared" si="22"/>
        <v>254624</v>
      </c>
      <c r="AR41" s="32">
        <f t="shared" si="22"/>
        <v>181364.2</v>
      </c>
      <c r="AS41" s="32">
        <f t="shared" si="22"/>
        <v>1375.8</v>
      </c>
      <c r="AT41" s="38">
        <f t="shared" si="22"/>
        <v>559493.69999999995</v>
      </c>
      <c r="AU41" s="32">
        <f t="shared" si="22"/>
        <v>103961.70000000001</v>
      </c>
      <c r="AV41" s="32">
        <f t="shared" si="22"/>
        <v>279151.7</v>
      </c>
      <c r="AW41" s="32">
        <f t="shared" si="22"/>
        <v>176045.8</v>
      </c>
      <c r="AX41" s="54">
        <f t="shared" si="22"/>
        <v>334.5</v>
      </c>
      <c r="AY41" s="38">
        <f t="shared" si="22"/>
        <v>651392.10000000009</v>
      </c>
      <c r="AZ41" s="32">
        <f t="shared" si="22"/>
        <v>27236</v>
      </c>
      <c r="BA41" s="32">
        <f t="shared" si="22"/>
        <v>235400.30000000002</v>
      </c>
      <c r="BB41" s="32">
        <f t="shared" si="22"/>
        <v>384648.6</v>
      </c>
      <c r="BC41" s="54">
        <f t="shared" si="22"/>
        <v>855.5</v>
      </c>
      <c r="BD41" s="38">
        <f t="shared" si="22"/>
        <v>986611</v>
      </c>
      <c r="BE41" s="32">
        <f t="shared" si="22"/>
        <v>135327.4</v>
      </c>
      <c r="BF41" s="32">
        <f t="shared" si="22"/>
        <v>418609.5</v>
      </c>
      <c r="BG41" s="32">
        <f t="shared" si="22"/>
        <v>432241.19999999995</v>
      </c>
      <c r="BH41" s="54">
        <f t="shared" si="22"/>
        <v>432.9</v>
      </c>
      <c r="BI41" s="38">
        <f t="shared" si="22"/>
        <v>663704.40000000014</v>
      </c>
      <c r="BJ41" s="32">
        <f t="shared" si="22"/>
        <v>26299.100000000002</v>
      </c>
      <c r="BK41" s="32">
        <f t="shared" si="22"/>
        <v>222628.09999999998</v>
      </c>
      <c r="BL41" s="32">
        <f t="shared" si="22"/>
        <v>402777.9</v>
      </c>
      <c r="BM41" s="32">
        <f t="shared" si="22"/>
        <v>0</v>
      </c>
      <c r="BN41" s="38">
        <f t="shared" si="22"/>
        <v>475603.20000000001</v>
      </c>
      <c r="BO41" s="32">
        <f t="shared" si="22"/>
        <v>2832.7</v>
      </c>
      <c r="BP41" s="32">
        <f t="shared" si="22"/>
        <v>46941.3</v>
      </c>
      <c r="BQ41" s="32">
        <f t="shared" si="22"/>
        <v>413833.6</v>
      </c>
      <c r="BR41" s="15">
        <f t="shared" ref="BR41:BW41" si="23">SUM(BR8:BR40)</f>
        <v>0</v>
      </c>
      <c r="BS41" s="38">
        <f t="shared" si="23"/>
        <v>1071569.3999999999</v>
      </c>
      <c r="BT41" s="32">
        <f t="shared" si="23"/>
        <v>0</v>
      </c>
      <c r="BU41" s="32">
        <f t="shared" si="23"/>
        <v>2424</v>
      </c>
      <c r="BV41" s="32">
        <f t="shared" si="23"/>
        <v>1055966.0999999999</v>
      </c>
      <c r="BW41" s="155">
        <f t="shared" si="23"/>
        <v>0</v>
      </c>
    </row>
    <row r="42" spans="1:75" s="36" customFormat="1" ht="24.75" hidden="1" customHeight="1" x14ac:dyDescent="0.25">
      <c r="A42" s="169" t="s">
        <v>63</v>
      </c>
      <c r="B42" s="169"/>
      <c r="C42" s="169"/>
      <c r="D42" s="169"/>
      <c r="E42" s="169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98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99</v>
      </c>
      <c r="D47" s="64" t="s">
        <v>100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84" customHeight="1" x14ac:dyDescent="0.25">
      <c r="A48" s="83"/>
      <c r="B48" s="149"/>
      <c r="C48" s="14"/>
      <c r="D48" s="150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6.5" customHeight="1" x14ac:dyDescent="0.25">
      <c r="A49" s="86"/>
      <c r="B49" s="124"/>
      <c r="C49" s="124"/>
      <c r="D49" s="111"/>
      <c r="E49" s="121"/>
      <c r="F49" s="122"/>
      <c r="G49" s="122"/>
      <c r="H49" s="122"/>
      <c r="I49" s="122"/>
      <c r="J49" s="70"/>
      <c r="K49" s="70"/>
      <c r="L49" s="70"/>
      <c r="M49" s="70"/>
      <c r="N49" s="70"/>
      <c r="O49" s="123"/>
      <c r="P49" s="70"/>
      <c r="Q49" s="70"/>
      <c r="R49" s="70"/>
      <c r="S49" s="70"/>
      <c r="T49" s="123"/>
      <c r="U49" s="70"/>
      <c r="V49" s="70"/>
      <c r="W49" s="70"/>
      <c r="X49" s="70"/>
      <c r="Y49" s="123"/>
      <c r="Z49" s="71"/>
      <c r="AA49" s="70"/>
      <c r="AB49" s="70"/>
      <c r="AC49" s="70"/>
      <c r="AD49" s="70"/>
      <c r="AE49" s="123"/>
      <c r="AF49" s="70"/>
      <c r="AG49" s="70"/>
      <c r="AH49" s="70"/>
      <c r="AI49" s="70"/>
      <c r="AJ49" s="123"/>
      <c r="AK49" s="70"/>
      <c r="AL49" s="70"/>
      <c r="AM49" s="70"/>
      <c r="AN49" s="70"/>
      <c r="AO49" s="120"/>
      <c r="AP49" s="70"/>
      <c r="AQ49" s="70"/>
      <c r="AR49" s="70"/>
      <c r="AS49" s="70"/>
      <c r="AT49" s="120"/>
      <c r="AU49" s="70"/>
      <c r="AV49" s="70"/>
      <c r="AW49" s="70"/>
      <c r="AX49" s="70"/>
      <c r="AY49" s="120"/>
      <c r="AZ49" s="70"/>
      <c r="BA49" s="70"/>
      <c r="BB49" s="70"/>
      <c r="BC49" s="70"/>
      <c r="BD49" s="12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s="72" customFormat="1" ht="73.5" customHeight="1" x14ac:dyDescent="0.25">
      <c r="A50" s="87"/>
      <c r="B50" s="125" t="s">
        <v>89</v>
      </c>
      <c r="C50" s="126"/>
      <c r="D50" s="136" t="s">
        <v>90</v>
      </c>
      <c r="F50" s="127"/>
      <c r="G50" s="127"/>
      <c r="H50" s="127"/>
      <c r="I50" s="127"/>
      <c r="J50" s="70"/>
      <c r="K50" s="70"/>
      <c r="L50" s="70"/>
      <c r="M50" s="70"/>
      <c r="N50" s="70"/>
      <c r="O50" s="123"/>
      <c r="P50" s="128"/>
      <c r="Q50" s="128"/>
      <c r="R50" s="128"/>
      <c r="S50" s="128"/>
      <c r="T50" s="129"/>
      <c r="U50" s="128"/>
      <c r="V50" s="128"/>
      <c r="W50" s="128"/>
      <c r="X50" s="128"/>
      <c r="Y50" s="123"/>
      <c r="Z50" s="71"/>
      <c r="AA50" s="128"/>
      <c r="AB50" s="128"/>
      <c r="AC50" s="128"/>
      <c r="AD50" s="128"/>
      <c r="AE50" s="129"/>
      <c r="AF50" s="128"/>
      <c r="AG50" s="128"/>
      <c r="AH50" s="128"/>
      <c r="AI50" s="128"/>
      <c r="AJ50" s="123"/>
      <c r="AK50" s="128"/>
      <c r="AL50" s="128"/>
      <c r="AM50" s="128"/>
      <c r="AN50" s="128"/>
      <c r="AO50" s="120"/>
      <c r="AP50" s="128"/>
      <c r="AQ50" s="128"/>
      <c r="AR50" s="128"/>
      <c r="AS50" s="128"/>
      <c r="AT50" s="120"/>
      <c r="AU50" s="128"/>
      <c r="AV50" s="128"/>
      <c r="AW50" s="128"/>
      <c r="AX50" s="128"/>
      <c r="AY50" s="120"/>
      <c r="AZ50" s="128"/>
      <c r="BA50" s="128"/>
      <c r="BB50" s="128"/>
      <c r="BC50" s="128"/>
      <c r="BD50" s="120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</row>
    <row r="51" spans="1:74" s="72" customFormat="1" ht="27" customHeight="1" x14ac:dyDescent="0.25">
      <c r="A51" s="36"/>
      <c r="B51" s="36"/>
      <c r="C51" s="131"/>
      <c r="D51" s="131"/>
      <c r="E51" s="36"/>
      <c r="F51" s="73"/>
      <c r="G51" s="132"/>
      <c r="H51" s="132"/>
      <c r="I51" s="132"/>
      <c r="J51" s="73"/>
      <c r="K51" s="73"/>
      <c r="L51" s="73"/>
      <c r="M51" s="73"/>
      <c r="N51" s="73"/>
      <c r="O51" s="129"/>
      <c r="P51" s="73"/>
      <c r="Q51" s="73"/>
      <c r="R51" s="73"/>
      <c r="S51" s="73"/>
      <c r="T51" s="129"/>
      <c r="U51" s="73"/>
      <c r="V51" s="73"/>
      <c r="W51" s="73"/>
      <c r="X51" s="73"/>
      <c r="Y51" s="129"/>
      <c r="Z51" s="130"/>
      <c r="AA51" s="73"/>
      <c r="AB51" s="73"/>
      <c r="AC51" s="73"/>
      <c r="AD51" s="73"/>
      <c r="AE51" s="129"/>
      <c r="AF51" s="73"/>
      <c r="AG51" s="73"/>
      <c r="AH51" s="73"/>
      <c r="AI51" s="73"/>
      <c r="AJ51" s="129"/>
      <c r="AK51" s="73"/>
      <c r="AL51" s="73"/>
      <c r="AM51" s="73"/>
      <c r="AN51" s="73"/>
      <c r="AO51" s="116"/>
      <c r="AP51" s="73"/>
      <c r="AQ51" s="73"/>
      <c r="AR51" s="73"/>
      <c r="AS51" s="73"/>
      <c r="AT51" s="116"/>
      <c r="AU51" s="73"/>
      <c r="AV51" s="73"/>
      <c r="AW51" s="73"/>
      <c r="AX51" s="73"/>
      <c r="AY51" s="116"/>
      <c r="AZ51" s="73"/>
      <c r="BA51" s="73"/>
      <c r="BB51" s="73"/>
      <c r="BC51" s="73"/>
      <c r="BD51" s="116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2" customFormat="1" ht="33" customHeight="1" x14ac:dyDescent="0.25">
      <c r="A52" s="88"/>
      <c r="B52" s="133"/>
      <c r="C52" s="134"/>
      <c r="D52" s="134"/>
      <c r="E52" s="132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x14ac:dyDescent="0.25">
      <c r="A53" s="88"/>
      <c r="B53" s="73"/>
      <c r="C53" s="73"/>
      <c r="D53" s="73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x14ac:dyDescent="0.25">
      <c r="A54" s="89"/>
      <c r="B54" s="92"/>
      <c r="C54" s="135"/>
      <c r="D54" s="78"/>
      <c r="E54" s="101"/>
      <c r="F54" s="78"/>
      <c r="G54" s="101"/>
      <c r="H54" s="101"/>
      <c r="I54" s="101"/>
      <c r="J54" s="78"/>
      <c r="K54" s="78"/>
      <c r="L54" s="78"/>
      <c r="M54" s="78"/>
      <c r="N54" s="78"/>
      <c r="O54" s="102"/>
      <c r="P54" s="78"/>
      <c r="Q54" s="78"/>
      <c r="R54" s="78"/>
      <c r="S54" s="78"/>
      <c r="T54" s="102"/>
      <c r="U54" s="78"/>
      <c r="V54" s="78"/>
      <c r="W54" s="78"/>
      <c r="X54" s="78"/>
      <c r="Y54" s="102"/>
      <c r="Z54" s="91"/>
      <c r="AA54" s="78"/>
      <c r="AB54" s="78"/>
      <c r="AC54" s="78"/>
      <c r="AD54" s="78"/>
      <c r="AE54" s="102"/>
      <c r="AF54" s="78"/>
      <c r="AG54" s="78"/>
      <c r="AH54" s="78"/>
      <c r="AI54" s="78"/>
      <c r="AJ54" s="102"/>
      <c r="AK54" s="78"/>
      <c r="AL54" s="78"/>
      <c r="AM54" s="78"/>
      <c r="AN54" s="78"/>
      <c r="AO54" s="103"/>
      <c r="AP54" s="78"/>
      <c r="AQ54" s="78"/>
      <c r="AR54" s="78"/>
      <c r="AS54" s="78"/>
      <c r="AT54" s="103"/>
      <c r="AU54" s="78"/>
      <c r="AV54" s="78"/>
      <c r="AW54" s="78"/>
      <c r="AX54" s="78"/>
      <c r="AY54" s="103"/>
      <c r="AZ54" s="78"/>
      <c r="BA54" s="78"/>
      <c r="BB54" s="78"/>
      <c r="BC54" s="78"/>
      <c r="BD54" s="103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x14ac:dyDescent="0.25">
      <c r="A55" s="90"/>
      <c r="B55" s="91"/>
      <c r="C55" s="91"/>
      <c r="D55" s="91"/>
      <c r="E55" s="102"/>
      <c r="F55" s="91"/>
      <c r="G55" s="102"/>
      <c r="H55" s="102"/>
      <c r="I55" s="102"/>
      <c r="J55" s="91"/>
      <c r="K55" s="91"/>
      <c r="L55" s="91"/>
      <c r="M55" s="91"/>
      <c r="N55" s="91"/>
      <c r="O55" s="102"/>
      <c r="P55" s="91"/>
      <c r="Q55" s="91"/>
      <c r="R55" s="91"/>
      <c r="S55" s="91"/>
      <c r="T55" s="102"/>
      <c r="U55" s="91"/>
      <c r="V55" s="91"/>
      <c r="W55" s="91"/>
      <c r="X55" s="91"/>
      <c r="Y55" s="102"/>
      <c r="Z55" s="91"/>
      <c r="AA55" s="91"/>
      <c r="AB55" s="91"/>
      <c r="AC55" s="91"/>
      <c r="AD55" s="91"/>
      <c r="AE55" s="102"/>
      <c r="AF55" s="91"/>
      <c r="AG55" s="91"/>
      <c r="AH55" s="91"/>
      <c r="AI55" s="91"/>
      <c r="AJ55" s="102"/>
      <c r="AK55" s="91"/>
      <c r="AL55" s="91"/>
      <c r="AM55" s="91"/>
      <c r="AN55" s="91"/>
      <c r="AO55" s="103"/>
      <c r="AP55" s="91"/>
      <c r="AQ55" s="91"/>
      <c r="AR55" s="91"/>
      <c r="AS55" s="91"/>
      <c r="AT55" s="103"/>
      <c r="AU55" s="91"/>
      <c r="AV55" s="91"/>
      <c r="AW55" s="91"/>
      <c r="AX55" s="91"/>
      <c r="AY55" s="103"/>
      <c r="AZ55" s="91"/>
      <c r="BA55" s="91"/>
      <c r="BB55" s="91"/>
      <c r="BC55" s="91"/>
      <c r="BD55" s="103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1"/>
      <c r="B57" s="92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s="26" customFormat="1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x14ac:dyDescent="0.25">
      <c r="B90" s="92"/>
      <c r="C90" s="92"/>
      <c r="D90" s="92"/>
      <c r="E90" s="103"/>
      <c r="F90" s="92"/>
      <c r="G90" s="103"/>
      <c r="H90" s="103"/>
      <c r="I90" s="103"/>
      <c r="J90" s="92"/>
      <c r="K90" s="92"/>
      <c r="L90" s="92"/>
      <c r="M90" s="92"/>
      <c r="N90" s="92"/>
      <c r="O90" s="103"/>
      <c r="P90" s="92"/>
      <c r="Q90" s="92"/>
      <c r="R90" s="92"/>
      <c r="S90" s="92"/>
      <c r="T90" s="103"/>
      <c r="U90" s="92"/>
      <c r="V90" s="92"/>
      <c r="W90" s="92"/>
      <c r="X90" s="92"/>
      <c r="Y90" s="103"/>
      <c r="Z90" s="92"/>
      <c r="AA90" s="92"/>
      <c r="AB90" s="92"/>
      <c r="AC90" s="92"/>
      <c r="AD90" s="92"/>
      <c r="AE90" s="103"/>
      <c r="AF90" s="92"/>
      <c r="AG90" s="92"/>
      <c r="AH90" s="92"/>
      <c r="AI90" s="92"/>
      <c r="AJ90" s="103"/>
      <c r="AK90" s="92"/>
      <c r="AL90" s="92"/>
      <c r="AM90" s="92"/>
      <c r="AN90" s="92"/>
      <c r="AO90" s="103"/>
      <c r="AP90" s="92"/>
      <c r="AQ90" s="92"/>
      <c r="AR90" s="92"/>
      <c r="AS90" s="92"/>
      <c r="AT90" s="103"/>
      <c r="AU90" s="92"/>
      <c r="AV90" s="92"/>
      <c r="AW90" s="92"/>
      <c r="AX90" s="92"/>
      <c r="AY90" s="103"/>
      <c r="AZ90" s="92"/>
      <c r="BA90" s="92"/>
      <c r="BB90" s="92"/>
      <c r="BC90" s="92"/>
      <c r="BD90" s="103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</sheetData>
  <autoFilter ref="A7:AX7">
    <sortState ref="A8:AZ37">
      <sortCondition ref="B8"/>
    </sortState>
  </autoFilter>
  <mergeCells count="14">
    <mergeCell ref="BN6:BR6"/>
    <mergeCell ref="BS6:BW6"/>
    <mergeCell ref="AZ6:BC6"/>
    <mergeCell ref="BE6:BH6"/>
    <mergeCell ref="AP6:AS6"/>
    <mergeCell ref="AU6:AX6"/>
    <mergeCell ref="BI6:BM6"/>
    <mergeCell ref="AF6:AI6"/>
    <mergeCell ref="AK6:AN6"/>
    <mergeCell ref="A42:E42"/>
    <mergeCell ref="J6:M6"/>
    <mergeCell ref="P6:S6"/>
    <mergeCell ref="U6:X6"/>
    <mergeCell ref="AA6:AD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2025-08-05T13:04:32Z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