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E10" i="9" l="1"/>
  <c r="BS10" i="9"/>
  <c r="BS17" i="9" l="1"/>
  <c r="E17" i="9" s="1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20" i="9"/>
  <c r="BN20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0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E38" i="9" s="1"/>
  <c r="AT38" i="9"/>
  <c r="AY38" i="9"/>
  <c r="BD20" i="9" l="1"/>
  <c r="E20" i="9" s="1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<sst xmlns="http://schemas.openxmlformats.org/spreadsheetml/2006/main" count="226" uniqueCount="168">
  <si>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</si>
  <si>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</si>
  <si>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</si>
  <si>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</si>
  <si>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</si>
  <si>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</si>
  <si>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</si>
  <si>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</si>
  <si>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</si>
  <si>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</si>
  <si>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</si>
  <si>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</si>
  <si>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</si>
  <si>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</si>
  <si>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</si>
  <si>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</si>
  <si>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</si>
  <si>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</si>
  <si>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</si>
  <si>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</si>
  <si>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</si>
  <si>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</si>
  <si>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</si>
  <si>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</si>
  <si>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</si>
  <si>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</si>
  <si>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</si>
  <si>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</si>
  <si>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</si>
  <si>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</si>
  <si>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</si>
  <si>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</si>
  <si>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</si>
  <si>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</si>
  <si>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</si>
  <si>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</si>
  <si>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</si>
  <si>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</si>
  <si>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</si>
  <si>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</si>
  <si>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</si>
  <si>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</si>
  <si>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</si>
  <si>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</si>
  <si>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</si>
  <si>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</si>
  <si>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</si>
  <si>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</si>
  <si>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</si>
  <si>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</si>
  <si>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</si>
  <si>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</si>
  <si>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</si>
  <si>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</si>
  <si>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</si>
  <si>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</si>
  <si>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</si>
  <si>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</si>
  <si>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</si>
  <si>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</si>
  <si>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</si>
  <si>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</si>
  <si>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</si>
  <si>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</si>
  <si>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</si>
  <si>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</si>
  <si>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</si>
  <si>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</si>
  <si>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</si>
  <si>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</si>
  <si>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</si>
  <si>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</si>
  <si>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</si>
  <si>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</si>
  <si>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</si>
  <si>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</si>
  <si>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</si>
  <si>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</si>
  <si>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</si>
  <si>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</si>
  <si>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</si>
  <si>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</si>
  <si>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</si>
  <si>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</si>
  <si>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</si>
  <si>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</si>
  <si>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</si>
  <si>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</si>
  <si>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</si>
  <si>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</si>
  <si>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</si>
  <si>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</si>
  <si>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</si>
  <si>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</si>
  <si>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</si>
  <si>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</si>
  <si>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</si>
  <si>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</si>
  <si>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</si>
  <si>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</si>
  <si>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</si>
  <si>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</si>
  <si>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</si>
  <si>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</si>
  <si>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</si>
  <si>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</si>
  <si>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</si>
  <si>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</si>
  <si>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</si>
  <si>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</si>
  <si>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</si>
  <si>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</si>
  <si>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</si>
  <si>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</si>
  <si>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</si>
  <si>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</si>
  <si>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</si>
  <si>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</si>
  <si>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</si>
  <si>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</si>
  <si>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</si>
  <si>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</si>
  <si>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</si>
  <si>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</si>
  <si>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</si>
  <si>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</si>
  <si>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</si>
  <si>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</si>
  <si>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</si>
  <si>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</si>
  <si>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</si>
  <si>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</si>
  <si>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</si>
  <si>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</si>
  <si>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</si>
  <si>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</si>
  <si>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</si>
  <si>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</si>
  <si>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</si>
  <si>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</si>
  <si>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</si>
  <si>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</si>
  <si>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</si>
  <si>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</si>
  <si>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</si>
  <si>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</si>
  <si>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</si>
  <si>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</si>
  <si>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</si>
  <si>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</si>
  <si>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</si>
  <si>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</si>
  <si>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</si>
  <si>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</si>
  <si>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</si>
  <si>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</si>
  <si>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</si>
  <si>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</si>
  <si>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</si>
  <si>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</si>
  <si>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</si>
  <si>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№380)</t>
  </si>
  <si>
    <t>Дети Октябрьска на 2019-2028 годы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</si>
  <si>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№566) 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</si>
  <si>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№615)</t>
  </si>
  <si>
    <t>Утверждена постановлением Администрации г.о. Октябрьск от 27.05.2022 №537 (в редакции постановления Администрации г.о. Октябрьск от 04.03.2025 №193)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</si>
  <si>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№661)</t>
  </si>
  <si>
    <t>ПО СОСТОЯНИЮ НА 01.09.2025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</si>
</sst>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zoomScale="90" zoomScaleNormal="90" zoomScaleSheetLayoutView="90" workbookViewId="0">
      <selection activeCell="D8" sqref="D8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167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118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104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134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119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105</v>
      </c>
      <c r="C8" s="14" t="s">
        <v>26</v>
      </c>
      <c r="D8" s="14" t="s">
        <v>145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123</v>
      </c>
      <c r="C9" s="14" t="s">
        <v>26</v>
      </c>
      <c r="D9" s="14" t="s">
        <v>136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162</v>
      </c>
      <c r="C10" s="14" t="s">
        <v>69</v>
      </c>
      <c r="D10" s="14" t="s">
        <v>161</v>
      </c>
      <c r="E10" s="32">
        <f>Y10+AE10+AJ10+AO10+AT10+AY10+BD10+BI10+BN10+BS10</f>
        <v>34576.5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5633.7</v>
      </c>
      <c r="BF10" s="15">
        <v>5633.7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154</v>
      </c>
      <c r="E11" s="32">
        <f>T11+Y11+AE11+AJ11+AO11+AT11+AY11+BD11+BI11+BN11</f>
        <v>52778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5906.5</v>
      </c>
      <c r="BE11" s="44"/>
      <c r="BF11" s="15"/>
      <c r="BG11" s="15">
        <v>5906.5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148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23.75" customHeight="1" x14ac:dyDescent="0.25">
      <c r="A13" s="77" t="s">
        <v>41</v>
      </c>
      <c r="B13" s="29" t="s">
        <v>34</v>
      </c>
      <c r="C13" s="14" t="s">
        <v>28</v>
      </c>
      <c r="D13" s="14" t="s">
        <v>164</v>
      </c>
      <c r="E13" s="32">
        <f>H13+I13+O13+T13+Y13+AE13+AJ13+AO13+AT13+AY13+BD13+BI13+BN13</f>
        <v>360620.1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57174.6</v>
      </c>
      <c r="BE13" s="15"/>
      <c r="BF13" s="15">
        <v>45967.6</v>
      </c>
      <c r="BG13" s="15">
        <v>11207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126</v>
      </c>
      <c r="C14" s="14" t="s">
        <v>25</v>
      </c>
      <c r="D14" s="14" t="s">
        <v>146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160</v>
      </c>
      <c r="E15" s="32">
        <f>O15+T15+Y15+AE15+AJ15+AO15+AT15+AY15+BD15+BI15</f>
        <v>47387.5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4766.7999999999993</v>
      </c>
      <c r="BE15" s="15"/>
      <c r="BF15" s="15">
        <v>4480.8999999999996</v>
      </c>
      <c r="BG15" s="15">
        <v>285.89999999999998</v>
      </c>
      <c r="BH15" s="52"/>
      <c r="BI15" s="47">
        <f t="shared" si="3"/>
        <v>766.8</v>
      </c>
      <c r="BJ15" s="15"/>
      <c r="BK15" s="15">
        <v>728.4</v>
      </c>
      <c r="BL15" s="15">
        <v>38.4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124</v>
      </c>
      <c r="C16" s="14" t="s">
        <v>20</v>
      </c>
      <c r="D16" s="14" t="s">
        <v>135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150</v>
      </c>
      <c r="C17" s="14" t="s">
        <v>28</v>
      </c>
      <c r="D17" s="14" t="s">
        <v>151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102</v>
      </c>
      <c r="C18" s="74" t="s">
        <v>64</v>
      </c>
      <c r="D18" s="14" t="s">
        <v>141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109</v>
      </c>
      <c r="C19" s="145" t="s">
        <v>96</v>
      </c>
      <c r="D19" s="143" t="s">
        <v>149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165</v>
      </c>
      <c r="E20" s="32">
        <f>BD20+BI20+BN20+BS20</f>
        <v>23418.6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3903.1</v>
      </c>
      <c r="BE20" s="15"/>
      <c r="BF20" s="15"/>
      <c r="BG20" s="15">
        <v>3903.1</v>
      </c>
      <c r="BH20" s="52"/>
      <c r="BI20" s="47">
        <f t="shared" si="3"/>
        <v>3903.1</v>
      </c>
      <c r="BJ20" s="15"/>
      <c r="BK20" s="15"/>
      <c r="BL20" s="15">
        <v>3903.1</v>
      </c>
      <c r="BM20" s="15"/>
      <c r="BN20" s="47">
        <f>BO20+BP20+BQ20+BR20</f>
        <v>3903.1</v>
      </c>
      <c r="BO20" s="15"/>
      <c r="BP20" s="15"/>
      <c r="BQ20" s="15">
        <v>3903.1</v>
      </c>
      <c r="BR20" s="15"/>
      <c r="BS20" s="47">
        <f>BT20+BU20+BV20+BW20</f>
        <v>11709.3</v>
      </c>
      <c r="BT20" s="15"/>
      <c r="BU20" s="15"/>
      <c r="BV20" s="15">
        <v>11709.3</v>
      </c>
      <c r="BW20" s="37"/>
    </row>
    <row r="21" spans="1:75" s="39" customFormat="1" ht="84" customHeight="1" x14ac:dyDescent="0.25">
      <c r="A21" s="77" t="s">
        <v>49</v>
      </c>
      <c r="B21" s="29" t="s">
        <v>103</v>
      </c>
      <c r="C21" s="14" t="s">
        <v>65</v>
      </c>
      <c r="D21" s="14" t="s">
        <v>114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101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127</v>
      </c>
      <c r="C23" s="29" t="s">
        <v>33</v>
      </c>
      <c r="D23" s="96" t="s">
        <v>128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117</v>
      </c>
      <c r="C24" s="29" t="s">
        <v>24</v>
      </c>
      <c r="D24" s="96" t="s">
        <v>116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125</v>
      </c>
      <c r="C25" s="14" t="s">
        <v>65</v>
      </c>
      <c r="D25" s="96" t="s">
        <v>163</v>
      </c>
      <c r="E25" s="32">
        <f>AY25+BD25+BI25+BN25+BS25</f>
        <v>751433.20000000007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110315.90000000001</v>
      </c>
      <c r="AZ25" s="15">
        <v>3445.1</v>
      </c>
      <c r="BA25" s="15">
        <v>1165.2</v>
      </c>
      <c r="BB25" s="15">
        <v>105705.60000000001</v>
      </c>
      <c r="BC25" s="52"/>
      <c r="BD25" s="38">
        <f>BE25+BF25+BG25+BH25</f>
        <v>133473.20000000001</v>
      </c>
      <c r="BE25" s="15">
        <v>0</v>
      </c>
      <c r="BF25" s="15">
        <v>19375.5</v>
      </c>
      <c r="BG25" s="15">
        <v>114097.7</v>
      </c>
      <c r="BH25" s="52"/>
      <c r="BI25" s="47">
        <f t="shared" si="13"/>
        <v>116917.5</v>
      </c>
      <c r="BJ25" s="15"/>
      <c r="BK25" s="15"/>
      <c r="BL25" s="15">
        <v>116917.5</v>
      </c>
      <c r="BM25" s="15"/>
      <c r="BN25" s="47">
        <f>BO25+BP25+BQ25+BW25</f>
        <v>116898.6</v>
      </c>
      <c r="BO25" s="15"/>
      <c r="BP25" s="15"/>
      <c r="BQ25" s="15">
        <v>116898.6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115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129</v>
      </c>
      <c r="C27" s="13" t="s">
        <v>23</v>
      </c>
      <c r="D27" s="30" t="s">
        <v>155</v>
      </c>
      <c r="E27" s="32">
        <f>AJ27+AO27+AT27+AY27+BD27+BI27+BN27+BS27</f>
        <v>104807.90000000002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15314.8</v>
      </c>
      <c r="AZ27" s="51"/>
      <c r="BA27" s="51" t="s">
        <v>130</v>
      </c>
      <c r="BB27" s="95">
        <v>12063.1</v>
      </c>
      <c r="BC27" s="94"/>
      <c r="BD27" s="38">
        <f>SUM(BE27:BH27)</f>
        <v>12205.1</v>
      </c>
      <c r="BE27" s="51"/>
      <c r="BF27" s="51"/>
      <c r="BG27" s="95">
        <v>12205.1</v>
      </c>
      <c r="BH27" s="94"/>
      <c r="BI27" s="47">
        <f t="shared" si="13"/>
        <v>11999.3</v>
      </c>
      <c r="BJ27" s="15"/>
      <c r="BK27" s="15"/>
      <c r="BL27" s="51" t="s">
        <v>156</v>
      </c>
      <c r="BM27" s="15"/>
      <c r="BN27" s="47">
        <f>BO27+BP27+BQ27</f>
        <v>11995.6</v>
      </c>
      <c r="BO27" s="51"/>
      <c r="BP27" s="51"/>
      <c r="BQ27" s="51" t="s">
        <v>157</v>
      </c>
      <c r="BR27" s="15"/>
      <c r="BS27" s="47">
        <f>BT27+BU27+BV27</f>
        <v>13179.3</v>
      </c>
      <c r="BT27" s="51"/>
      <c r="BU27" s="51"/>
      <c r="BV27" s="51" t="s">
        <v>158</v>
      </c>
      <c r="BW27" s="37"/>
    </row>
    <row r="28" spans="1:75" s="36" customFormat="1" ht="144" customHeight="1" x14ac:dyDescent="0.25">
      <c r="A28" s="77" t="s">
        <v>56</v>
      </c>
      <c r="B28" s="29" t="s">
        <v>131</v>
      </c>
      <c r="C28" s="14" t="s">
        <v>66</v>
      </c>
      <c r="D28" s="14" t="s">
        <v>132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107</v>
      </c>
      <c r="C29" s="14" t="s">
        <v>28</v>
      </c>
      <c r="D29" s="14" t="s">
        <v>108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97</v>
      </c>
      <c r="C30" s="14" t="s">
        <v>28</v>
      </c>
      <c r="D30" s="14" t="s">
        <v>142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106</v>
      </c>
      <c r="C31" s="20" t="s">
        <v>31</v>
      </c>
      <c r="D31" s="74" t="s">
        <v>152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111</v>
      </c>
      <c r="C32" s="14" t="s">
        <v>32</v>
      </c>
      <c r="D32" s="14" t="s">
        <v>140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80.25" customHeight="1" x14ac:dyDescent="0.25">
      <c r="A33" s="77" t="s">
        <v>61</v>
      </c>
      <c r="B33" s="29" t="s">
        <v>137</v>
      </c>
      <c r="C33" s="14" t="s">
        <v>76</v>
      </c>
      <c r="D33" s="14" t="s">
        <v>153</v>
      </c>
      <c r="E33" s="32">
        <f>AJ33+AO33+AT33+AY33+BD33+BI33+BN33</f>
        <v>14254.900000000001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5104.8999999999996</v>
      </c>
      <c r="AZ33" s="15"/>
      <c r="BA33" s="15">
        <v>2567.1</v>
      </c>
      <c r="BB33" s="15">
        <v>2537.8000000000002</v>
      </c>
      <c r="BC33" s="52"/>
      <c r="BD33" s="38">
        <f>SUM(BE33:BH33)</f>
        <v>325.7</v>
      </c>
      <c r="BE33" s="15">
        <v>0</v>
      </c>
      <c r="BF33" s="15">
        <v>0</v>
      </c>
      <c r="BG33" s="15">
        <v>325.7</v>
      </c>
      <c r="BH33" s="52"/>
      <c r="BI33" s="47">
        <f t="shared" si="14"/>
        <v>362.6</v>
      </c>
      <c r="BJ33" s="15">
        <v>0</v>
      </c>
      <c r="BK33" s="15">
        <v>0</v>
      </c>
      <c r="BL33" s="15">
        <v>362.6</v>
      </c>
      <c r="BM33" s="15"/>
      <c r="BN33" s="47">
        <f>BO33+BP33+BQ33+BR33</f>
        <v>725.7</v>
      </c>
      <c r="BO33" s="15"/>
      <c r="BP33" s="15"/>
      <c r="BQ33" s="15">
        <v>725.7</v>
      </c>
      <c r="BR33" s="15"/>
      <c r="BS33" s="47"/>
      <c r="BT33" s="15"/>
      <c r="BU33" s="15"/>
      <c r="BV33" s="15"/>
      <c r="BW33" s="37"/>
    </row>
    <row r="34" spans="1:75" s="36" customFormat="1" ht="192" customHeight="1" x14ac:dyDescent="0.25">
      <c r="A34" s="77" t="s">
        <v>70</v>
      </c>
      <c r="B34" s="29" t="s">
        <v>95</v>
      </c>
      <c r="C34" s="14" t="s">
        <v>68</v>
      </c>
      <c r="D34" s="14" t="s">
        <v>166</v>
      </c>
      <c r="E34" s="32">
        <f>T34+Y34+AE34+AJ34+AO34+AT34+AY34+BD34+BI34+BN34</f>
        <v>772420.8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192261</v>
      </c>
      <c r="BE34" s="15">
        <v>109154.9</v>
      </c>
      <c r="BF34" s="15">
        <v>73902</v>
      </c>
      <c r="BG34" s="15">
        <v>9204.1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120</v>
      </c>
      <c r="C35" s="14" t="s">
        <v>68</v>
      </c>
      <c r="D35" s="14" t="s">
        <v>143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144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138</v>
      </c>
      <c r="C36" s="14" t="s">
        <v>83</v>
      </c>
      <c r="D36" s="96" t="s">
        <v>139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122</v>
      </c>
      <c r="C37" s="29" t="s">
        <v>67</v>
      </c>
      <c r="D37" s="96" t="s">
        <v>121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133</v>
      </c>
      <c r="C38" s="14" t="s">
        <v>25</v>
      </c>
      <c r="D38" s="96" t="s">
        <v>159</v>
      </c>
      <c r="E38" s="32">
        <f>AT38+AY38+BD38+BI38+BN38</f>
        <v>161889.1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37164.699999999997</v>
      </c>
      <c r="BE38" s="15"/>
      <c r="BF38" s="15">
        <v>37164.699999999997</v>
      </c>
      <c r="BG38" s="15"/>
      <c r="BH38" s="52"/>
      <c r="BI38" s="47">
        <f>BJ38+BK38+BL38+BW38</f>
        <v>39938.9</v>
      </c>
      <c r="BJ38" s="15"/>
      <c r="BK38" s="15">
        <v>39938.9</v>
      </c>
      <c r="BL38" s="15"/>
      <c r="BM38" s="15"/>
      <c r="BN38" s="47">
        <f>BO38+BP38+BQ38+BR38</f>
        <v>27383.200000000001</v>
      </c>
      <c r="BO38" s="15"/>
      <c r="BP38" s="15">
        <v>27383.200000000001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110</v>
      </c>
      <c r="C39" s="14" t="s">
        <v>79</v>
      </c>
      <c r="D39" s="96" t="s">
        <v>147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112</v>
      </c>
      <c r="C40" s="74" t="s">
        <v>80</v>
      </c>
      <c r="D40" s="96" t="s">
        <v>113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6766082.9000000004</v>
      </c>
      <c r="F41" s="32">
        <f>SUM(F27:F34)</f>
        <v>0</v>
      </c>
      <c r="G41" s="38">
        <f>SUM(G27:G34)</f>
        <v>0</v>
      </c>
      <c r="H41" s="38">
        <f t="shared" ref="H41:M41" si="20">SUM(H8:H40)</f>
        <v>47172.6</v>
      </c>
      <c r="I41" s="38">
        <f t="shared" si="20"/>
        <v>56045.200000000004</v>
      </c>
      <c r="J41" s="32">
        <f t="shared" si="20"/>
        <v>0</v>
      </c>
      <c r="K41" s="32">
        <f t="shared" si="20"/>
        <v>13776.4</v>
      </c>
      <c r="L41" s="32">
        <f t="shared" si="20"/>
        <v>42268.800000000003</v>
      </c>
      <c r="M41" s="32">
        <f t="shared" si="20"/>
        <v>0</v>
      </c>
      <c r="N41" s="32">
        <f>SUM(N27:N34)</f>
        <v>0</v>
      </c>
      <c r="O41" s="38">
        <f t="shared" ref="O41:Y41" si="21">SUM(O8:O40)</f>
        <v>185153</v>
      </c>
      <c r="P41" s="32">
        <f t="shared" si="21"/>
        <v>28009.3</v>
      </c>
      <c r="Q41" s="32">
        <f t="shared" si="21"/>
        <v>33484.1</v>
      </c>
      <c r="R41" s="32">
        <f t="shared" si="21"/>
        <v>123659.6</v>
      </c>
      <c r="S41" s="32">
        <f t="shared" si="21"/>
        <v>0</v>
      </c>
      <c r="T41" s="38">
        <f t="shared" si="21"/>
        <v>208744.49999999997</v>
      </c>
      <c r="U41" s="32">
        <f t="shared" si="21"/>
        <v>6849.2</v>
      </c>
      <c r="V41" s="32">
        <f t="shared" si="21"/>
        <v>92103</v>
      </c>
      <c r="W41" s="32">
        <f t="shared" si="21"/>
        <v>109792.29999999999</v>
      </c>
      <c r="X41" s="32">
        <f t="shared" si="21"/>
        <v>0</v>
      </c>
      <c r="Y41" s="38">
        <f t="shared" si="21"/>
        <v>479112.4</v>
      </c>
      <c r="Z41" s="32">
        <f>SUM(Z27:Z34)</f>
        <v>0</v>
      </c>
      <c r="AA41" s="32">
        <f t="shared" ref="AA41:BQ41" si="22">SUM(AA8:AA40)</f>
        <v>129784.1</v>
      </c>
      <c r="AB41" s="32">
        <f t="shared" si="22"/>
        <v>243328.2</v>
      </c>
      <c r="AC41" s="32">
        <f t="shared" si="22"/>
        <v>106000.09999999999</v>
      </c>
      <c r="AD41" s="32">
        <f t="shared" si="22"/>
        <v>0</v>
      </c>
      <c r="AE41" s="38">
        <f t="shared" si="22"/>
        <v>372270.99999999994</v>
      </c>
      <c r="AF41" s="32">
        <f t="shared" si="22"/>
        <v>82601.5</v>
      </c>
      <c r="AG41" s="32">
        <f t="shared" si="22"/>
        <v>171085.7</v>
      </c>
      <c r="AH41" s="32">
        <f t="shared" si="22"/>
        <v>118583.79999999999</v>
      </c>
      <c r="AI41" s="32">
        <f t="shared" si="22"/>
        <v>0</v>
      </c>
      <c r="AJ41" s="38">
        <f t="shared" si="22"/>
        <v>371296.9</v>
      </c>
      <c r="AK41" s="32">
        <f t="shared" si="22"/>
        <v>96699.799999999988</v>
      </c>
      <c r="AL41" s="32">
        <f t="shared" si="22"/>
        <v>138698.30000000002</v>
      </c>
      <c r="AM41" s="32">
        <f t="shared" si="22"/>
        <v>131186.70000000001</v>
      </c>
      <c r="AN41" s="32">
        <f t="shared" si="22"/>
        <v>152.1</v>
      </c>
      <c r="AO41" s="38">
        <f t="shared" si="22"/>
        <v>582191.50000000012</v>
      </c>
      <c r="AP41" s="32">
        <f t="shared" si="22"/>
        <v>144827.5</v>
      </c>
      <c r="AQ41" s="32">
        <f t="shared" si="22"/>
        <v>254624</v>
      </c>
      <c r="AR41" s="32">
        <f t="shared" si="22"/>
        <v>181364.2</v>
      </c>
      <c r="AS41" s="32">
        <f t="shared" si="22"/>
        <v>1375.8</v>
      </c>
      <c r="AT41" s="38">
        <f t="shared" si="22"/>
        <v>559493.69999999995</v>
      </c>
      <c r="AU41" s="32">
        <f t="shared" si="22"/>
        <v>103961.70000000001</v>
      </c>
      <c r="AV41" s="32">
        <f t="shared" si="22"/>
        <v>279151.7</v>
      </c>
      <c r="AW41" s="32">
        <f t="shared" si="22"/>
        <v>176045.8</v>
      </c>
      <c r="AX41" s="54">
        <f t="shared" si="22"/>
        <v>334.5</v>
      </c>
      <c r="AY41" s="38">
        <f t="shared" si="22"/>
        <v>651392.10000000009</v>
      </c>
      <c r="AZ41" s="32">
        <f t="shared" si="22"/>
        <v>27236</v>
      </c>
      <c r="BA41" s="32">
        <f t="shared" si="22"/>
        <v>235400.30000000002</v>
      </c>
      <c r="BB41" s="32">
        <f t="shared" si="22"/>
        <v>384648.6</v>
      </c>
      <c r="BC41" s="54">
        <f t="shared" si="22"/>
        <v>855.5</v>
      </c>
      <c r="BD41" s="38">
        <f t="shared" si="22"/>
        <v>1042333</v>
      </c>
      <c r="BE41" s="32">
        <f t="shared" si="22"/>
        <v>135327.4</v>
      </c>
      <c r="BF41" s="32">
        <f t="shared" si="22"/>
        <v>464577.1</v>
      </c>
      <c r="BG41" s="32">
        <f t="shared" si="22"/>
        <v>441995.6</v>
      </c>
      <c r="BH41" s="54">
        <f t="shared" si="22"/>
        <v>432.9</v>
      </c>
      <c r="BI41" s="38">
        <f t="shared" si="22"/>
        <v>663704.40000000014</v>
      </c>
      <c r="BJ41" s="32">
        <f t="shared" si="22"/>
        <v>26299.100000000002</v>
      </c>
      <c r="BK41" s="32">
        <f t="shared" si="22"/>
        <v>222628.09999999998</v>
      </c>
      <c r="BL41" s="32">
        <f t="shared" si="22"/>
        <v>402777.9</v>
      </c>
      <c r="BM41" s="32">
        <f t="shared" si="22"/>
        <v>0</v>
      </c>
      <c r="BN41" s="38">
        <f t="shared" si="22"/>
        <v>475603.20000000001</v>
      </c>
      <c r="BO41" s="32">
        <f t="shared" si="22"/>
        <v>2832.7</v>
      </c>
      <c r="BP41" s="32">
        <f t="shared" si="22"/>
        <v>46941.3</v>
      </c>
      <c r="BQ41" s="32">
        <f t="shared" si="22"/>
        <v>413833.6</v>
      </c>
      <c r="BR41" s="15">
        <f t="shared" ref="BR41:BW41" si="23">SUM(BR8:BR40)</f>
        <v>0</v>
      </c>
      <c r="BS41" s="38">
        <f t="shared" si="23"/>
        <v>1071569.3999999999</v>
      </c>
      <c r="BT41" s="32">
        <f t="shared" si="23"/>
        <v>0</v>
      </c>
      <c r="BU41" s="32">
        <f t="shared" si="23"/>
        <v>2424</v>
      </c>
      <c r="BV41" s="32">
        <f t="shared" si="23"/>
        <v>1055966.0999999999</v>
      </c>
      <c r="BW41" s="155">
        <f t="shared" si="23"/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98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99</v>
      </c>
      <c r="D47" s="64" t="s">
        <v>100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AF6:AI6"/>
    <mergeCell ref="AK6:AN6"/>
    <mergeCell ref="A42:E42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2025-08-29T12:31:31Z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