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'!$A$1:$BW$52</definedName>
  </definedNames>
  <calcPr calcId="145621"/>
</workbook>
</file>

<file path=xl/calcChain.xml><?xml version="1.0" encoding="utf-8"?>
<calcChain xmlns="http://schemas.openxmlformats.org/spreadsheetml/2006/main">
  <c r="BS12" i="9" l="1"/>
  <c r="E12" i="9" s="1"/>
  <c r="BS34" i="9"/>
  <c r="E34" i="9" s="1"/>
  <c r="BS22" i="9"/>
  <c r="BS35" i="9" l="1"/>
  <c r="BS10" i="9" l="1"/>
  <c r="BS18" i="9" l="1"/>
  <c r="BN40" i="9"/>
  <c r="BN15" i="9"/>
  <c r="BN18" i="9" l="1"/>
  <c r="BI36" i="9" l="1"/>
  <c r="BD36" i="9"/>
  <c r="AY36" i="9"/>
  <c r="AT36" i="9"/>
  <c r="AO36" i="9"/>
  <c r="AJ36" i="9"/>
  <c r="AE36" i="9"/>
  <c r="Y36" i="9"/>
  <c r="T36" i="9"/>
  <c r="O36" i="9"/>
  <c r="I36" i="9"/>
  <c r="BN35" i="9"/>
  <c r="BI35" i="9"/>
  <c r="BD35" i="9"/>
  <c r="AY35" i="9"/>
  <c r="AT35" i="9"/>
  <c r="AO35" i="9"/>
  <c r="AJ35" i="9"/>
  <c r="T35" i="9"/>
  <c r="BI16" i="9"/>
  <c r="BD16" i="9"/>
  <c r="AY16" i="9"/>
  <c r="AT16" i="9"/>
  <c r="AO16" i="9"/>
  <c r="AJ16" i="9"/>
  <c r="AE16" i="9"/>
  <c r="Y16" i="9"/>
  <c r="T16" i="9"/>
  <c r="O16" i="9"/>
  <c r="I16" i="9"/>
  <c r="BS9" i="9"/>
  <c r="BN9" i="9"/>
  <c r="E9" i="9" l="1"/>
  <c r="E35" i="9"/>
  <c r="E16" i="9"/>
  <c r="E36" i="9"/>
  <c r="BS17" i="9"/>
  <c r="BN17" i="9"/>
  <c r="E17" i="9" l="1"/>
  <c r="BN24" i="9"/>
  <c r="BS29" i="9" l="1"/>
  <c r="BN29" i="9"/>
  <c r="AY28" i="9"/>
  <c r="BS28" i="9"/>
  <c r="BN28" i="9"/>
  <c r="BN14" i="9" l="1"/>
  <c r="BS39" i="9" l="1"/>
  <c r="BV43" i="9" l="1"/>
  <c r="BU43" i="9"/>
  <c r="BT43" i="9"/>
  <c r="BR43" i="9"/>
  <c r="T42" i="9"/>
  <c r="T41" i="9"/>
  <c r="T40" i="9"/>
  <c r="T39" i="9"/>
  <c r="T38" i="9"/>
  <c r="T37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5" i="9"/>
  <c r="T14" i="9"/>
  <c r="T13" i="9"/>
  <c r="T11" i="9"/>
  <c r="T10" i="9"/>
  <c r="T8" i="9"/>
  <c r="BS41" i="9"/>
  <c r="BS30" i="9" l="1"/>
  <c r="BS27" i="9"/>
  <c r="BS25" i="9"/>
  <c r="BS21" i="9"/>
  <c r="BN21" i="9"/>
  <c r="BS20" i="9" l="1"/>
  <c r="BS19" i="9" l="1"/>
  <c r="BS13" i="9"/>
  <c r="BN13" i="9"/>
  <c r="BS26" i="9"/>
  <c r="BN11" i="9"/>
  <c r="BS43" i="9" l="1"/>
  <c r="BN25" i="9"/>
  <c r="BN19" i="9"/>
  <c r="BN27" i="9" l="1"/>
  <c r="BN22" i="9"/>
  <c r="BW43" i="9" l="1"/>
  <c r="BQ43" i="9"/>
  <c r="BP43" i="9"/>
  <c r="BO43" i="9"/>
  <c r="BM43" i="9"/>
  <c r="BL43" i="9"/>
  <c r="BK43" i="9"/>
  <c r="BJ43" i="9"/>
  <c r="BH43" i="9"/>
  <c r="BG43" i="9"/>
  <c r="BF43" i="9"/>
  <c r="BE43" i="9"/>
  <c r="BC43" i="9"/>
  <c r="BB43" i="9"/>
  <c r="BA43" i="9"/>
  <c r="AZ43" i="9"/>
  <c r="AX43" i="9"/>
  <c r="AW43" i="9"/>
  <c r="AV43" i="9"/>
  <c r="AU43" i="9"/>
  <c r="AS43" i="9"/>
  <c r="AR43" i="9"/>
  <c r="AQ43" i="9"/>
  <c r="AP43" i="9"/>
  <c r="AN43" i="9"/>
  <c r="AM43" i="9"/>
  <c r="AL43" i="9"/>
  <c r="AK43" i="9"/>
  <c r="AI43" i="9"/>
  <c r="AH43" i="9"/>
  <c r="AG43" i="9"/>
  <c r="AF43" i="9"/>
  <c r="AD43" i="9"/>
  <c r="AC43" i="9"/>
  <c r="AB43" i="9"/>
  <c r="AA43" i="9"/>
  <c r="X43" i="9"/>
  <c r="W43" i="9"/>
  <c r="V43" i="9"/>
  <c r="U43" i="9"/>
  <c r="S43" i="9"/>
  <c r="R43" i="9"/>
  <c r="Q43" i="9"/>
  <c r="P43" i="9"/>
  <c r="M43" i="9"/>
  <c r="L43" i="9"/>
  <c r="K43" i="9"/>
  <c r="J43" i="9"/>
  <c r="H43" i="9"/>
  <c r="BN42" i="9"/>
  <c r="BI42" i="9"/>
  <c r="BD42" i="9"/>
  <c r="AY42" i="9"/>
  <c r="E42" i="9" l="1"/>
  <c r="BN41" i="9"/>
  <c r="BI41" i="9"/>
  <c r="BD41" i="9"/>
  <c r="AY41" i="9"/>
  <c r="E41" i="9" l="1"/>
  <c r="BN26" i="9"/>
  <c r="BN20" i="9" l="1"/>
  <c r="BI20" i="9"/>
  <c r="BD20" i="9"/>
  <c r="AY20" i="9"/>
  <c r="E20" i="9" l="1"/>
  <c r="BN33" i="9"/>
  <c r="BI30" i="9" l="1"/>
  <c r="E30" i="9" s="1"/>
  <c r="BN30" i="9"/>
  <c r="BN10" i="9" l="1"/>
  <c r="BN43" i="9" l="1"/>
  <c r="I10" i="9" l="1"/>
  <c r="BI22" i="9" l="1"/>
  <c r="BD22" i="9"/>
  <c r="AY22" i="9"/>
  <c r="AT22" i="9"/>
  <c r="E22" i="9" l="1"/>
  <c r="BD40" i="9"/>
  <c r="BI10" i="9" l="1"/>
  <c r="BI11" i="9"/>
  <c r="BI13" i="9"/>
  <c r="BI14" i="9"/>
  <c r="BI15" i="9"/>
  <c r="BI18" i="9"/>
  <c r="BI19" i="9"/>
  <c r="BI21" i="9"/>
  <c r="BI23" i="9"/>
  <c r="BI24" i="9"/>
  <c r="BI25" i="9"/>
  <c r="BI26" i="9"/>
  <c r="BI27" i="9"/>
  <c r="BI28" i="9"/>
  <c r="BI29" i="9"/>
  <c r="BI31" i="9"/>
  <c r="BI32" i="9"/>
  <c r="BI33" i="9"/>
  <c r="BI37" i="9"/>
  <c r="BI38" i="9"/>
  <c r="BI39" i="9"/>
  <c r="BI40" i="9"/>
  <c r="AT40" i="9"/>
  <c r="AY40" i="9"/>
  <c r="E40" i="9" l="1"/>
  <c r="BD21" i="9"/>
  <c r="E21" i="9" s="1"/>
  <c r="BD26" i="9" l="1"/>
  <c r="AY26" i="9"/>
  <c r="BI8" i="9"/>
  <c r="BI43" i="9" s="1"/>
  <c r="E26" i="9" l="1"/>
  <c r="AT29" i="9"/>
  <c r="AO29" i="9"/>
  <c r="Z43" i="9" l="1"/>
  <c r="N43" i="9"/>
  <c r="G43" i="9"/>
  <c r="F43" i="9"/>
  <c r="BD39" i="9"/>
  <c r="AY39" i="9"/>
  <c r="AT39" i="9"/>
  <c r="AO39" i="9"/>
  <c r="BD24" i="9"/>
  <c r="AY24" i="9"/>
  <c r="BD37" i="9"/>
  <c r="AY37" i="9"/>
  <c r="AT37" i="9"/>
  <c r="AO37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19" i="9"/>
  <c r="AY19" i="9"/>
  <c r="AT19" i="9"/>
  <c r="AO19" i="9"/>
  <c r="AJ19" i="9"/>
  <c r="AE19" i="9"/>
  <c r="Y19" i="9"/>
  <c r="O19" i="9"/>
  <c r="I19" i="9"/>
  <c r="BD18" i="9"/>
  <c r="E18" i="9" s="1"/>
  <c r="AY18" i="9"/>
  <c r="AJ18" i="9"/>
  <c r="AE18" i="9"/>
  <c r="Y18" i="9"/>
  <c r="O18" i="9"/>
  <c r="I18" i="9"/>
  <c r="BD15" i="9"/>
  <c r="AY15" i="9"/>
  <c r="AT15" i="9"/>
  <c r="AO15" i="9"/>
  <c r="AJ15" i="9"/>
  <c r="AE15" i="9"/>
  <c r="Y15" i="9"/>
  <c r="O15" i="9"/>
  <c r="I15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J8" i="9"/>
  <c r="AE8" i="9"/>
  <c r="Y8" i="9"/>
  <c r="T43" i="9"/>
  <c r="O8" i="9"/>
  <c r="I8" i="9"/>
  <c r="E10" i="9" l="1"/>
  <c r="I43" i="9"/>
  <c r="AE43" i="9"/>
  <c r="AO43" i="9"/>
  <c r="E15" i="9"/>
  <c r="E24" i="9"/>
  <c r="E39" i="9"/>
  <c r="E19" i="9"/>
  <c r="E29" i="9"/>
  <c r="O43" i="9"/>
  <c r="Y43" i="9"/>
  <c r="E11" i="9"/>
  <c r="AJ43" i="9"/>
  <c r="AT43" i="9"/>
  <c r="AY43" i="9"/>
  <c r="E33" i="9"/>
  <c r="E31" i="9"/>
  <c r="E14" i="9"/>
  <c r="E23" i="9"/>
  <c r="E32" i="9"/>
  <c r="E13" i="9"/>
  <c r="E37" i="9"/>
  <c r="E8" i="9"/>
  <c r="BD27" i="9"/>
  <c r="BD43" i="9" s="1"/>
  <c r="E27" i="9" l="1"/>
  <c r="E43" i="9" s="1"/>
</calcChain>
</file>

<file path=xl/sharedStrings.xml><?xml version="1.0" encoding="utf-8"?>
<sst xmlns="http://schemas.openxmlformats.org/spreadsheetml/2006/main" count="234" uniqueCount="175">
  <si>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</si>
  <si>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</si>
  <si>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</si>
  <si>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</si>
  <si>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</si>
  <si>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</si>
  <si>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</si>
  <si>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</si>
  <si>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</si>
  <si>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</si>
  <si>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</si>
  <si>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</si>
  <si>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</si>
  <si>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</si>
  <si>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</si>
  <si>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</si>
  <si>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</si>
  <si>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</si>
  <si>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</si>
  <si>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</si>
  <si>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</si>
  <si>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</si>
  <si>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</si>
  <si>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</si>
  <si>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</si>
  <si>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</si>
  <si>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</si>
  <si>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</si>
  <si>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</si>
  <si>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</si>
  <si>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</si>
  <si>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</si>
  <si>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</si>
  <si>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</si>
  <si>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</si>
  <si>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</si>
  <si>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</si>
  <si>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</si>
  <si>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</si>
  <si>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</si>
  <si>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</si>
  <si>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</si>
  <si>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</si>
  <si>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</si>
  <si>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</si>
  <si>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</si>
  <si>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</si>
  <si>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</si>
  <si>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</si>
  <si>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</si>
  <si>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</si>
  <si>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</si>
  <si>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</si>
  <si>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</si>
  <si>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</si>
  <si>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</si>
  <si>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</si>
  <si>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</si>
  <si>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</si>
  <si>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</si>
  <si>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</si>
  <si>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</si>
  <si>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</si>
  <si>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</si>
  <si>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</si>
  <si>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</si>
  <si>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</si>
  <si>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</si>
  <si>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</si>
  <si>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</si>
  <si>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</si>
  <si>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</si>
  <si>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</si>
  <si>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</si>
  <si>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</si>
  <si>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</si>
  <si>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</si>
  <si>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</si>
  <si>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</si>
  <si>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</si>
  <si>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</si>
  <si>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</si>
  <si>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</si>
  <si>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</si>
  <si>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</si>
  <si>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</si>
  <si>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</si>
  <si>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</si>
  <si>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</si>
  <si>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</si>
  <si>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</si>
  <si>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</si>
  <si>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</si>
  <si>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</si>
  <si>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</si>
  <si>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</si>
  <si>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</si>
  <si>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</si>
  <si>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</si>
  <si>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</si>
  <si>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</si>
  <si>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</si>
  <si>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</si>
  <si>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</si>
  <si>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</si>
  <si>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</si>
  <si>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</si>
  <si>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</si>
  <si>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</si>
  <si>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</si>
  <si>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</si>
  <si>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</si>
  <si>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</si>
  <si>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</si>
  <si>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</si>
  <si>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</si>
  <si>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</si>
  <si>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</si>
  <si>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</si>
  <si>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</si>
  <si>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</si>
  <si>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</si>
  <si>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</si>
  <si>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</si>
  <si>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</si>
  <si>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</si>
  <si>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</si>
  <si>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</si>
  <si>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</si>
  <si>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</si>
  <si>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</si>
  <si>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</si>
  <si>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</si>
  <si>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</si>
  <si>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</si>
  <si>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</si>
  <si>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</si>
  <si>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</si>
  <si>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</si>
  <si>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</si>
  <si>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</si>
  <si>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</si>
  <si>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</si>
  <si>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</si>
  <si>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</si>
  <si>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</si>
  <si>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</si>
  <si>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</si>
  <si>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</si>
  <si>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</si>
  <si>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</si>
  <si>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Дети Октябрьска на 2019-2028 годы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</si>
  <si>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</si>
  <si>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</si>
  <si>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</si>
  <si>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</si>
  <si>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</si>
  <si>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№792) </t>
  </si>
  <si>
    <t xml:space="preserve">Утверждена постановлением Администрации г.о. Октябрьск от 02.10.2023 №894 ( в редакции постановления от 26.02.2025 №172; от 23.09.2025 №820) </t>
  </si>
  <si>
    <t>Утверждена постановлением Администрации г.о. Октябрьск от 27.05.2022 №537 (в редакции постановления Администрации г.о. Октябрьск от 04.03.2025 №193; от 23.09.2025 №818)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</si>
  <si>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</si>
  <si>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</si>
  <si>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</si>
  <si>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Утверждена постановлением Администрации г.о. Октябрьск от 03.02.2025 №84 (в редакции постановления Администрации г.о. Октябрьск от 06.10.2025 №851)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</si>
  <si>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</si>
  <si>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</si>
  <si>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</si>
  <si>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</si>
  <si>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Утверждена  постановлением Администрации г.о.Октябрьск от 23.10.2025 №908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</si>
  <si>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№904)</t>
  </si>
  <si>
    <t>34</t>
  </si>
  <si>
    <t>35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</si>
  <si>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</si>
  <si>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№920)</t>
  </si>
  <si>
    <t>ПО СОСТОЯНИЮ НА 01.11.2025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</si>
</sst>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4"/>
  <sheetViews>
    <sheetView tabSelected="1" showWhiteSpace="0" view="pageBreakPreview" zoomScale="90" zoomScaleNormal="90" zoomScaleSheetLayoutView="90" workbookViewId="0">
      <selection activeCell="D40" sqref="D40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174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6">
        <v>2016</v>
      </c>
      <c r="K6" s="166"/>
      <c r="L6" s="166"/>
      <c r="M6" s="166"/>
      <c r="N6" s="24"/>
      <c r="O6" s="109"/>
      <c r="P6" s="166">
        <v>2017</v>
      </c>
      <c r="Q6" s="166"/>
      <c r="R6" s="166"/>
      <c r="S6" s="166"/>
      <c r="T6" s="110"/>
      <c r="U6" s="166">
        <v>2018</v>
      </c>
      <c r="V6" s="166"/>
      <c r="W6" s="166"/>
      <c r="X6" s="166"/>
      <c r="Y6" s="110"/>
      <c r="Z6" s="25"/>
      <c r="AA6" s="166">
        <v>2019</v>
      </c>
      <c r="AB6" s="166"/>
      <c r="AC6" s="166"/>
      <c r="AD6" s="166"/>
      <c r="AE6" s="110"/>
      <c r="AF6" s="166">
        <v>2020</v>
      </c>
      <c r="AG6" s="166"/>
      <c r="AH6" s="166"/>
      <c r="AI6" s="166"/>
      <c r="AJ6" s="110"/>
      <c r="AK6" s="166">
        <v>2021</v>
      </c>
      <c r="AL6" s="166"/>
      <c r="AM6" s="166"/>
      <c r="AN6" s="166"/>
      <c r="AO6" s="110"/>
      <c r="AP6" s="166">
        <v>2022</v>
      </c>
      <c r="AQ6" s="166"/>
      <c r="AR6" s="166"/>
      <c r="AS6" s="166"/>
      <c r="AT6" s="110"/>
      <c r="AU6" s="166">
        <v>2023</v>
      </c>
      <c r="AV6" s="166"/>
      <c r="AW6" s="166"/>
      <c r="AX6" s="166"/>
      <c r="AY6" s="110"/>
      <c r="AZ6" s="166">
        <v>2024</v>
      </c>
      <c r="BA6" s="166"/>
      <c r="BB6" s="166"/>
      <c r="BC6" s="166"/>
      <c r="BD6" s="110"/>
      <c r="BE6" s="166">
        <v>2025</v>
      </c>
      <c r="BF6" s="166"/>
      <c r="BG6" s="166"/>
      <c r="BH6" s="166"/>
      <c r="BI6" s="166">
        <v>2026</v>
      </c>
      <c r="BJ6" s="166"/>
      <c r="BK6" s="166"/>
      <c r="BL6" s="166"/>
      <c r="BM6" s="166"/>
      <c r="BN6" s="166">
        <v>2027</v>
      </c>
      <c r="BO6" s="166"/>
      <c r="BP6" s="166"/>
      <c r="BQ6" s="166"/>
      <c r="BR6" s="166"/>
      <c r="BS6" s="166" t="s">
        <v>116</v>
      </c>
      <c r="BT6" s="166"/>
      <c r="BU6" s="166"/>
      <c r="BV6" s="166"/>
      <c r="BW6" s="166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103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132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117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104</v>
      </c>
      <c r="C8" s="14" t="s">
        <v>26</v>
      </c>
      <c r="D8" s="14" t="s">
        <v>141</v>
      </c>
      <c r="E8" s="32">
        <f>I8+O8+T8+Y8+AE8+AJ8+AO8+AT8+AY8+BD8+BI8</f>
        <v>659880.89999999991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1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121</v>
      </c>
      <c r="C9" s="14" t="s">
        <v>26</v>
      </c>
      <c r="D9" s="14" t="s">
        <v>134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4"/>
      <c r="AB9" s="15"/>
      <c r="AC9" s="15"/>
      <c r="AD9" s="15"/>
      <c r="AE9" s="38"/>
      <c r="AF9" s="164"/>
      <c r="AG9" s="15"/>
      <c r="AH9" s="15"/>
      <c r="AI9" s="15"/>
      <c r="AJ9" s="38"/>
      <c r="AK9" s="164"/>
      <c r="AL9" s="15"/>
      <c r="AM9" s="15"/>
      <c r="AN9" s="15"/>
      <c r="AO9" s="38"/>
      <c r="AP9" s="165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151</v>
      </c>
      <c r="C10" s="14" t="s">
        <v>69</v>
      </c>
      <c r="D10" s="14" t="s">
        <v>172</v>
      </c>
      <c r="E10" s="32">
        <f>Y10+AE10+AJ10+AO10+AT10+AY10+BD10+BI10+BN10+BS10</f>
        <v>34087.700000000004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5144.8999999999996</v>
      </c>
      <c r="BF10" s="15">
        <v>5144.8999999999996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169</v>
      </c>
      <c r="E11" s="32">
        <f>T11+Y11+AE11+AJ11+AO11+AT11+AY11+BD11+BI11+BN11</f>
        <v>52237.1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5365.6</v>
      </c>
      <c r="BE11" s="44"/>
      <c r="BF11" s="15"/>
      <c r="BG11" s="15">
        <v>5365.6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02.75" customHeight="1" x14ac:dyDescent="0.25">
      <c r="A12" s="77" t="s">
        <v>40</v>
      </c>
      <c r="B12" s="29" t="s">
        <v>167</v>
      </c>
      <c r="C12" s="14" t="s">
        <v>27</v>
      </c>
      <c r="D12" s="14" t="s">
        <v>168</v>
      </c>
      <c r="E12" s="32">
        <f>BS12</f>
        <v>21396.2</v>
      </c>
      <c r="F12" s="38"/>
      <c r="G12" s="38"/>
      <c r="H12" s="38"/>
      <c r="I12" s="38"/>
      <c r="J12" s="15"/>
      <c r="K12" s="15"/>
      <c r="L12" s="15"/>
      <c r="M12" s="15"/>
      <c r="N12" s="15"/>
      <c r="O12" s="38"/>
      <c r="P12" s="15"/>
      <c r="Q12" s="15"/>
      <c r="R12" s="15"/>
      <c r="S12" s="15"/>
      <c r="T12" s="38"/>
      <c r="U12" s="15"/>
      <c r="V12" s="15"/>
      <c r="W12" s="15"/>
      <c r="X12" s="15"/>
      <c r="Y12" s="38"/>
      <c r="Z12" s="43"/>
      <c r="AA12" s="15"/>
      <c r="AB12" s="15"/>
      <c r="AC12" s="15"/>
      <c r="AD12" s="15"/>
      <c r="AE12" s="38"/>
      <c r="AF12" s="15"/>
      <c r="AG12" s="15"/>
      <c r="AH12" s="15"/>
      <c r="AI12" s="15"/>
      <c r="AJ12" s="38"/>
      <c r="AK12" s="15"/>
      <c r="AL12" s="15"/>
      <c r="AM12" s="15"/>
      <c r="AN12" s="15"/>
      <c r="AO12" s="38"/>
      <c r="AP12" s="44"/>
      <c r="AQ12" s="15"/>
      <c r="AR12" s="15"/>
      <c r="AS12" s="15"/>
      <c r="AT12" s="38"/>
      <c r="AU12" s="44"/>
      <c r="AV12" s="15"/>
      <c r="AW12" s="15"/>
      <c r="AX12" s="15"/>
      <c r="AY12" s="38"/>
      <c r="AZ12" s="44"/>
      <c r="BA12" s="15"/>
      <c r="BB12" s="15"/>
      <c r="BC12" s="15"/>
      <c r="BD12" s="38"/>
      <c r="BE12" s="44"/>
      <c r="BF12" s="15"/>
      <c r="BG12" s="15"/>
      <c r="BH12" s="52"/>
      <c r="BI12" s="47"/>
      <c r="BJ12" s="15"/>
      <c r="BK12" s="15"/>
      <c r="BL12" s="15"/>
      <c r="BM12" s="15"/>
      <c r="BN12" s="47"/>
      <c r="BO12" s="15"/>
      <c r="BP12" s="15"/>
      <c r="BQ12" s="15"/>
      <c r="BR12" s="15"/>
      <c r="BS12" s="47">
        <f>BT12+BU12+BV12+BW12</f>
        <v>21396.2</v>
      </c>
      <c r="BT12" s="15"/>
      <c r="BU12" s="15"/>
      <c r="BV12" s="15">
        <v>21396.2</v>
      </c>
      <c r="BW12" s="37"/>
    </row>
    <row r="13" spans="1:75" s="39" customFormat="1" ht="130.5" customHeight="1" x14ac:dyDescent="0.25">
      <c r="A13" s="77" t="s">
        <v>41</v>
      </c>
      <c r="B13" s="29" t="s">
        <v>91</v>
      </c>
      <c r="C13" s="29" t="s">
        <v>30</v>
      </c>
      <c r="D13" s="29" t="s">
        <v>143</v>
      </c>
      <c r="E13" s="33">
        <f>T13+Y13+AE13+AJ13+AO13+AT13+AY13+BD13+BI13</f>
        <v>829742.1</v>
      </c>
      <c r="F13" s="15"/>
      <c r="G13" s="38"/>
      <c r="H13" s="38"/>
      <c r="I13" s="38">
        <f t="shared" si="0"/>
        <v>0</v>
      </c>
      <c r="J13" s="15"/>
      <c r="K13" s="15"/>
      <c r="L13" s="15"/>
      <c r="M13" s="15"/>
      <c r="N13" s="15"/>
      <c r="O13" s="38">
        <f t="shared" si="1"/>
        <v>0</v>
      </c>
      <c r="P13" s="15"/>
      <c r="Q13" s="15"/>
      <c r="R13" s="15"/>
      <c r="S13" s="45"/>
      <c r="T13" s="42">
        <f t="shared" si="2"/>
        <v>87439.5</v>
      </c>
      <c r="U13" s="15"/>
      <c r="V13" s="45">
        <v>79071.199999999997</v>
      </c>
      <c r="W13" s="15">
        <v>8368.2999999999993</v>
      </c>
      <c r="X13" s="15"/>
      <c r="Y13" s="42">
        <f>Z13+AA13+AB13+AC13</f>
        <v>230437.9</v>
      </c>
      <c r="Z13" s="15"/>
      <c r="AA13" s="15">
        <v>116930</v>
      </c>
      <c r="AB13" s="45">
        <v>103058.4</v>
      </c>
      <c r="AC13" s="15">
        <v>10449.5</v>
      </c>
      <c r="AD13" s="15"/>
      <c r="AE13" s="42">
        <f>AF13+AG13+AH13+AI13</f>
        <v>101742.2</v>
      </c>
      <c r="AF13" s="15">
        <v>66468</v>
      </c>
      <c r="AG13" s="15">
        <v>31097.200000000001</v>
      </c>
      <c r="AH13" s="15">
        <v>4177</v>
      </c>
      <c r="AI13" s="15"/>
      <c r="AJ13" s="42">
        <f>AK13+AL13+AM13+AN13</f>
        <v>13107.7</v>
      </c>
      <c r="AK13" s="15"/>
      <c r="AL13" s="45">
        <v>8892.9</v>
      </c>
      <c r="AM13" s="15">
        <v>4214.8</v>
      </c>
      <c r="AN13" s="15">
        <v>0</v>
      </c>
      <c r="AO13" s="42">
        <f>AP13+AQ13+AR13+AS13</f>
        <v>26675.200000000001</v>
      </c>
      <c r="AP13" s="15"/>
      <c r="AQ13" s="15">
        <v>15485.2</v>
      </c>
      <c r="AR13" s="15">
        <v>11190</v>
      </c>
      <c r="AS13" s="15">
        <v>0</v>
      </c>
      <c r="AT13" s="42">
        <f>AU13+AV13+AW13+AX13</f>
        <v>25423.8</v>
      </c>
      <c r="AU13" s="45"/>
      <c r="AV13" s="45">
        <v>20616.599999999999</v>
      </c>
      <c r="AW13" s="15">
        <v>4737.7</v>
      </c>
      <c r="AX13" s="15">
        <v>69.5</v>
      </c>
      <c r="AY13" s="42">
        <f>AZ13+BA13+BB13+BC13</f>
        <v>18331.7</v>
      </c>
      <c r="AZ13" s="46"/>
      <c r="BA13" s="45">
        <v>15803.5</v>
      </c>
      <c r="BB13" s="15">
        <v>2528.1999999999998</v>
      </c>
      <c r="BC13" s="15"/>
      <c r="BD13" s="42">
        <f>BE13+BF13+BG13+BH13</f>
        <v>119767</v>
      </c>
      <c r="BE13" s="45">
        <v>23548.400000000001</v>
      </c>
      <c r="BF13" s="45">
        <v>92875.1</v>
      </c>
      <c r="BG13" s="15">
        <v>3343.5</v>
      </c>
      <c r="BH13" s="52"/>
      <c r="BI13" s="47">
        <f t="shared" si="3"/>
        <v>206817.09999999998</v>
      </c>
      <c r="BJ13" s="15">
        <v>23548.400000000001</v>
      </c>
      <c r="BK13" s="15">
        <v>158716.79999999999</v>
      </c>
      <c r="BL13" s="15">
        <v>24551.9</v>
      </c>
      <c r="BM13" s="15"/>
      <c r="BN13" s="47">
        <f>BO13+BP13+BQ13+BR13</f>
        <v>0</v>
      </c>
      <c r="BO13" s="15"/>
      <c r="BP13" s="15"/>
      <c r="BQ13" s="15"/>
      <c r="BR13" s="15"/>
      <c r="BS13" s="47">
        <f>BT13+BU13+BV13+BW13</f>
        <v>0</v>
      </c>
      <c r="BT13" s="15"/>
      <c r="BU13" s="15"/>
      <c r="BV13" s="15"/>
      <c r="BW13" s="37"/>
    </row>
    <row r="14" spans="1:75" s="39" customFormat="1" ht="123.75" customHeight="1" x14ac:dyDescent="0.25">
      <c r="A14" s="77" t="s">
        <v>42</v>
      </c>
      <c r="B14" s="29" t="s">
        <v>34</v>
      </c>
      <c r="C14" s="14" t="s">
        <v>28</v>
      </c>
      <c r="D14" s="14" t="s">
        <v>152</v>
      </c>
      <c r="E14" s="32">
        <f>H14+I14+O14+T14+Y14+AE14+AJ14+AO14+AT14+AY14+BD14+BI14+BN14</f>
        <v>360620.1</v>
      </c>
      <c r="F14" s="47"/>
      <c r="G14" s="38"/>
      <c r="H14" s="38"/>
      <c r="I14" s="38">
        <f t="shared" si="0"/>
        <v>0</v>
      </c>
      <c r="J14" s="45"/>
      <c r="K14" s="15"/>
      <c r="L14" s="15"/>
      <c r="M14" s="15"/>
      <c r="N14" s="15"/>
      <c r="O14" s="38">
        <f t="shared" si="1"/>
        <v>0</v>
      </c>
      <c r="P14" s="33"/>
      <c r="Q14" s="15"/>
      <c r="R14" s="15"/>
      <c r="S14" s="46"/>
      <c r="T14" s="42">
        <f t="shared" si="2"/>
        <v>0</v>
      </c>
      <c r="U14" s="15"/>
      <c r="V14" s="15"/>
      <c r="W14" s="15"/>
      <c r="X14" s="45"/>
      <c r="Y14" s="42">
        <f>Z14+AA14+AB14+AC14</f>
        <v>0</v>
      </c>
      <c r="Z14" s="15"/>
      <c r="AA14" s="15"/>
      <c r="AB14" s="15"/>
      <c r="AC14" s="15"/>
      <c r="AD14" s="46"/>
      <c r="AE14" s="42">
        <f t="shared" ref="AE14:AE33" si="4">AF14+AG14+AH14+AI14</f>
        <v>38297</v>
      </c>
      <c r="AF14" s="15"/>
      <c r="AG14" s="15">
        <v>30951.4</v>
      </c>
      <c r="AH14" s="15">
        <v>7345.6</v>
      </c>
      <c r="AI14" s="46"/>
      <c r="AJ14" s="42">
        <f t="shared" ref="AJ14:AJ36" si="5">AK14+AL14+AM14+AN14</f>
        <v>69006.399999999994</v>
      </c>
      <c r="AK14" s="15"/>
      <c r="AL14" s="15">
        <v>58000</v>
      </c>
      <c r="AM14" s="15">
        <v>11006.4</v>
      </c>
      <c r="AN14" s="46"/>
      <c r="AO14" s="42">
        <f t="shared" ref="AO14:AO36" si="6">AP14+AQ14+AR14+AS14</f>
        <v>65532.2</v>
      </c>
      <c r="AP14" s="15"/>
      <c r="AQ14" s="15">
        <v>53000</v>
      </c>
      <c r="AR14" s="15">
        <v>12532.2</v>
      </c>
      <c r="AS14" s="45"/>
      <c r="AT14" s="42">
        <f t="shared" ref="AT14:AT36" si="7">AU14+AV14+AW14+AX14</f>
        <v>54197.4</v>
      </c>
      <c r="AU14" s="149"/>
      <c r="AV14" s="15">
        <v>39716.9</v>
      </c>
      <c r="AW14" s="15">
        <v>14480.5</v>
      </c>
      <c r="AX14" s="45"/>
      <c r="AY14" s="42">
        <f t="shared" ref="AY14:AY20" si="8">AZ14+BA14+BB14+BC14</f>
        <v>55205.5</v>
      </c>
      <c r="AZ14" s="15"/>
      <c r="BA14" s="15">
        <v>43091.5</v>
      </c>
      <c r="BB14" s="15">
        <v>12114</v>
      </c>
      <c r="BC14" s="46"/>
      <c r="BD14" s="42">
        <f t="shared" ref="BD14:BD20" si="9">BE14+BF14+BG14+BH14</f>
        <v>57174.6</v>
      </c>
      <c r="BE14" s="15"/>
      <c r="BF14" s="15">
        <v>45967.6</v>
      </c>
      <c r="BG14" s="15">
        <v>11207</v>
      </c>
      <c r="BH14" s="53"/>
      <c r="BI14" s="47">
        <f t="shared" si="3"/>
        <v>10367</v>
      </c>
      <c r="BJ14" s="15"/>
      <c r="BK14" s="15"/>
      <c r="BL14" s="45">
        <v>10367</v>
      </c>
      <c r="BM14" s="15"/>
      <c r="BN14" s="151">
        <f>BO14+BP14+BQ14+BR14</f>
        <v>10840</v>
      </c>
      <c r="BO14" s="45"/>
      <c r="BP14" s="45"/>
      <c r="BQ14" s="45">
        <v>10840</v>
      </c>
      <c r="BR14" s="15"/>
      <c r="BS14" s="151"/>
      <c r="BT14" s="46"/>
      <c r="BU14" s="46"/>
      <c r="BV14" s="46"/>
      <c r="BW14" s="37"/>
    </row>
    <row r="15" spans="1:75" s="39" customFormat="1" ht="81" customHeight="1" x14ac:dyDescent="0.25">
      <c r="A15" s="77" t="s">
        <v>43</v>
      </c>
      <c r="B15" s="29" t="s">
        <v>124</v>
      </c>
      <c r="C15" s="14" t="s">
        <v>25</v>
      </c>
      <c r="D15" s="14" t="s">
        <v>142</v>
      </c>
      <c r="E15" s="32">
        <f>AO15+AT15+AY15+BD15+BI15+BN15</f>
        <v>59499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0</v>
      </c>
      <c r="P15" s="15"/>
      <c r="Q15" s="15"/>
      <c r="R15" s="15"/>
      <c r="S15" s="15"/>
      <c r="T15" s="38">
        <f t="shared" si="2"/>
        <v>0</v>
      </c>
      <c r="U15" s="15"/>
      <c r="V15" s="15"/>
      <c r="W15" s="15"/>
      <c r="X15" s="15"/>
      <c r="Y15" s="38">
        <f t="shared" ref="Y15:Y33" si="10">Z15+AA15+AB15+AC15</f>
        <v>0</v>
      </c>
      <c r="Z15" s="15"/>
      <c r="AA15" s="15"/>
      <c r="AB15" s="15"/>
      <c r="AC15" s="15"/>
      <c r="AD15" s="15"/>
      <c r="AE15" s="38">
        <f t="shared" si="4"/>
        <v>0</v>
      </c>
      <c r="AF15" s="15"/>
      <c r="AG15" s="15"/>
      <c r="AH15" s="15"/>
      <c r="AI15" s="15"/>
      <c r="AJ15" s="38">
        <f t="shared" si="5"/>
        <v>0</v>
      </c>
      <c r="AK15" s="15"/>
      <c r="AL15" s="15"/>
      <c r="AM15" s="15"/>
      <c r="AN15" s="15"/>
      <c r="AO15" s="38">
        <f t="shared" si="6"/>
        <v>9326.1</v>
      </c>
      <c r="AP15" s="15">
        <v>895.1</v>
      </c>
      <c r="AQ15" s="15">
        <v>4293</v>
      </c>
      <c r="AR15" s="15">
        <v>3395.9</v>
      </c>
      <c r="AS15" s="15">
        <v>742.1</v>
      </c>
      <c r="AT15" s="38">
        <f t="shared" si="7"/>
        <v>9031.2999999999993</v>
      </c>
      <c r="AU15" s="15">
        <v>1138.0999999999999</v>
      </c>
      <c r="AV15" s="15">
        <v>4397.2</v>
      </c>
      <c r="AW15" s="15">
        <v>3496</v>
      </c>
      <c r="AX15" s="15"/>
      <c r="AY15" s="38">
        <f t="shared" si="8"/>
        <v>9647.8000000000011</v>
      </c>
      <c r="AZ15" s="15">
        <v>959.6</v>
      </c>
      <c r="BA15" s="15">
        <v>4262.3999999999996</v>
      </c>
      <c r="BB15" s="15">
        <v>3683.7</v>
      </c>
      <c r="BC15" s="15">
        <v>742.1</v>
      </c>
      <c r="BD15" s="38">
        <f t="shared" si="9"/>
        <v>10699.199999999999</v>
      </c>
      <c r="BE15" s="15">
        <v>963</v>
      </c>
      <c r="BF15" s="15">
        <v>5657.3</v>
      </c>
      <c r="BG15" s="15">
        <v>3646</v>
      </c>
      <c r="BH15" s="52">
        <v>432.9</v>
      </c>
      <c r="BI15" s="47">
        <f t="shared" si="3"/>
        <v>10304.299999999999</v>
      </c>
      <c r="BJ15" s="15">
        <v>950.3</v>
      </c>
      <c r="BK15" s="15">
        <v>5735.9</v>
      </c>
      <c r="BL15" s="15">
        <v>3618.1</v>
      </c>
      <c r="BM15" s="15"/>
      <c r="BN15" s="47">
        <f>BO15+BP15+BQ15+BR15</f>
        <v>10490.3</v>
      </c>
      <c r="BO15" s="15">
        <v>970.3</v>
      </c>
      <c r="BP15" s="15">
        <v>5836.3</v>
      </c>
      <c r="BQ15" s="15">
        <v>3683.7</v>
      </c>
      <c r="BR15" s="15"/>
      <c r="BS15" s="47"/>
      <c r="BT15" s="15"/>
      <c r="BU15" s="15"/>
      <c r="BV15" s="15"/>
      <c r="BW15" s="37"/>
    </row>
    <row r="16" spans="1:75" s="39" customFormat="1" ht="190.5" customHeight="1" x14ac:dyDescent="0.25">
      <c r="A16" s="77" t="s">
        <v>44</v>
      </c>
      <c r="B16" s="29" t="s">
        <v>87</v>
      </c>
      <c r="C16" s="14" t="s">
        <v>20</v>
      </c>
      <c r="D16" s="14" t="s">
        <v>156</v>
      </c>
      <c r="E16" s="32">
        <f>O16+T16+Y16+AE16+AJ16+AO16+AT16+AY16+BD16+BI16</f>
        <v>47300.9</v>
      </c>
      <c r="F16" s="38"/>
      <c r="G16" s="38"/>
      <c r="H16" s="38"/>
      <c r="I16" s="38">
        <f t="shared" si="0"/>
        <v>0</v>
      </c>
      <c r="J16" s="15"/>
      <c r="K16" s="15"/>
      <c r="L16" s="15"/>
      <c r="M16" s="15"/>
      <c r="N16" s="15"/>
      <c r="O16" s="38">
        <f t="shared" si="1"/>
        <v>200</v>
      </c>
      <c r="P16" s="15"/>
      <c r="Q16" s="15"/>
      <c r="R16" s="15">
        <v>200</v>
      </c>
      <c r="S16" s="15"/>
      <c r="T16" s="38">
        <f t="shared" si="2"/>
        <v>606</v>
      </c>
      <c r="U16" s="15"/>
      <c r="V16" s="15"/>
      <c r="W16" s="15">
        <v>606</v>
      </c>
      <c r="X16" s="15"/>
      <c r="Y16" s="38">
        <f t="shared" si="10"/>
        <v>6649.0999999999995</v>
      </c>
      <c r="Z16" s="15"/>
      <c r="AA16" s="15"/>
      <c r="AB16" s="15">
        <v>5478.4</v>
      </c>
      <c r="AC16" s="15">
        <v>1170.7</v>
      </c>
      <c r="AD16" s="15"/>
      <c r="AE16" s="38">
        <f t="shared" si="4"/>
        <v>5895.5</v>
      </c>
      <c r="AF16" s="15"/>
      <c r="AG16" s="15">
        <v>5490.6</v>
      </c>
      <c r="AH16" s="15">
        <v>404.9</v>
      </c>
      <c r="AI16" s="15"/>
      <c r="AJ16" s="38">
        <f t="shared" si="5"/>
        <v>18074.2</v>
      </c>
      <c r="AK16" s="15">
        <v>12107.4</v>
      </c>
      <c r="AL16" s="15">
        <v>4335.1000000000004</v>
      </c>
      <c r="AM16" s="15">
        <v>1631.7</v>
      </c>
      <c r="AN16" s="15"/>
      <c r="AO16" s="38">
        <f t="shared" si="6"/>
        <v>2690</v>
      </c>
      <c r="AP16" s="15">
        <v>610.20000000000005</v>
      </c>
      <c r="AQ16" s="15">
        <v>1105.7</v>
      </c>
      <c r="AR16" s="15">
        <v>974.1</v>
      </c>
      <c r="AS16" s="15"/>
      <c r="AT16" s="38">
        <f t="shared" si="7"/>
        <v>6485.6</v>
      </c>
      <c r="AU16" s="15"/>
      <c r="AV16" s="15">
        <v>3110.8</v>
      </c>
      <c r="AW16" s="15">
        <v>3374.8</v>
      </c>
      <c r="AX16" s="15"/>
      <c r="AY16" s="38">
        <f t="shared" si="8"/>
        <v>1253.5</v>
      </c>
      <c r="AZ16" s="15"/>
      <c r="BA16" s="15">
        <v>997.5</v>
      </c>
      <c r="BB16" s="15">
        <v>256</v>
      </c>
      <c r="BC16" s="15"/>
      <c r="BD16" s="38">
        <f t="shared" si="9"/>
        <v>4718.5999999999995</v>
      </c>
      <c r="BE16" s="15"/>
      <c r="BF16" s="15">
        <v>4480.8999999999996</v>
      </c>
      <c r="BG16" s="15">
        <v>237.7</v>
      </c>
      <c r="BH16" s="52"/>
      <c r="BI16" s="47">
        <f t="shared" si="3"/>
        <v>728.4</v>
      </c>
      <c r="BJ16" s="15"/>
      <c r="BK16" s="15">
        <v>728.4</v>
      </c>
      <c r="BL16" s="15">
        <v>0</v>
      </c>
      <c r="BM16" s="15"/>
      <c r="BN16" s="47"/>
      <c r="BO16" s="15"/>
      <c r="BP16" s="15"/>
      <c r="BQ16" s="15"/>
      <c r="BR16" s="15"/>
      <c r="BS16" s="47"/>
      <c r="BT16" s="15"/>
      <c r="BU16" s="15"/>
      <c r="BV16" s="15"/>
      <c r="BW16" s="37"/>
    </row>
    <row r="17" spans="1:75" s="39" customFormat="1" ht="66.75" customHeight="1" x14ac:dyDescent="0.25">
      <c r="A17" s="77" t="s">
        <v>45</v>
      </c>
      <c r="B17" s="29" t="s">
        <v>122</v>
      </c>
      <c r="C17" s="14" t="s">
        <v>20</v>
      </c>
      <c r="D17" s="14" t="s">
        <v>133</v>
      </c>
      <c r="E17" s="32">
        <f>BN17+BS17</f>
        <v>2341.6</v>
      </c>
      <c r="F17" s="38"/>
      <c r="G17" s="38"/>
      <c r="H17" s="38"/>
      <c r="I17" s="38"/>
      <c r="J17" s="15"/>
      <c r="K17" s="15"/>
      <c r="L17" s="15"/>
      <c r="M17" s="15"/>
      <c r="N17" s="15"/>
      <c r="O17" s="38"/>
      <c r="P17" s="15"/>
      <c r="Q17" s="15"/>
      <c r="R17" s="15"/>
      <c r="S17" s="15"/>
      <c r="T17" s="38"/>
      <c r="U17" s="15"/>
      <c r="V17" s="15"/>
      <c r="W17" s="15"/>
      <c r="X17" s="15"/>
      <c r="Y17" s="38"/>
      <c r="Z17" s="15"/>
      <c r="AA17" s="15"/>
      <c r="AB17" s="15"/>
      <c r="AC17" s="15"/>
      <c r="AD17" s="15"/>
      <c r="AE17" s="38"/>
      <c r="AF17" s="15"/>
      <c r="AG17" s="15"/>
      <c r="AH17" s="15"/>
      <c r="AI17" s="15"/>
      <c r="AJ17" s="38"/>
      <c r="AK17" s="15"/>
      <c r="AL17" s="15"/>
      <c r="AM17" s="15"/>
      <c r="AN17" s="15"/>
      <c r="AO17" s="38"/>
      <c r="AP17" s="15"/>
      <c r="AQ17" s="15"/>
      <c r="AR17" s="15"/>
      <c r="AS17" s="15"/>
      <c r="AT17" s="38"/>
      <c r="AU17" s="15"/>
      <c r="AV17" s="15"/>
      <c r="AW17" s="15"/>
      <c r="AX17" s="15"/>
      <c r="AY17" s="38"/>
      <c r="AZ17" s="15"/>
      <c r="BA17" s="15"/>
      <c r="BB17" s="15"/>
      <c r="BC17" s="15"/>
      <c r="BD17" s="38"/>
      <c r="BE17" s="15"/>
      <c r="BF17" s="15"/>
      <c r="BG17" s="15"/>
      <c r="BH17" s="52"/>
      <c r="BI17" s="47"/>
      <c r="BJ17" s="15"/>
      <c r="BK17" s="15"/>
      <c r="BL17" s="15"/>
      <c r="BM17" s="15"/>
      <c r="BN17" s="47">
        <f>BO17+BP17+BQ17+BR17</f>
        <v>585.4</v>
      </c>
      <c r="BO17" s="15"/>
      <c r="BP17" s="15"/>
      <c r="BQ17" s="15">
        <v>585.4</v>
      </c>
      <c r="BR17" s="15"/>
      <c r="BS17" s="47">
        <f>BT17+BU17+BV17+BW17</f>
        <v>1756.2</v>
      </c>
      <c r="BT17" s="15"/>
      <c r="BU17" s="15"/>
      <c r="BV17" s="15">
        <v>1756.2</v>
      </c>
      <c r="BW17" s="37"/>
    </row>
    <row r="18" spans="1:75" s="39" customFormat="1" ht="102" customHeight="1" x14ac:dyDescent="0.25">
      <c r="A18" s="77" t="s">
        <v>46</v>
      </c>
      <c r="B18" s="29" t="s">
        <v>145</v>
      </c>
      <c r="C18" s="14" t="s">
        <v>28</v>
      </c>
      <c r="D18" s="14" t="s">
        <v>163</v>
      </c>
      <c r="E18" s="32">
        <f>BD18+BI18+BN18+BS18</f>
        <v>13339.4</v>
      </c>
      <c r="F18" s="42"/>
      <c r="G18" s="42"/>
      <c r="H18" s="42"/>
      <c r="I18" s="38">
        <f t="shared" si="0"/>
        <v>0</v>
      </c>
      <c r="J18" s="45"/>
      <c r="K18" s="45"/>
      <c r="L18" s="45"/>
      <c r="M18" s="45"/>
      <c r="N18" s="45"/>
      <c r="O18" s="38">
        <f t="shared" si="1"/>
        <v>0</v>
      </c>
      <c r="P18" s="41"/>
      <c r="Q18" s="45"/>
      <c r="R18" s="45"/>
      <c r="S18" s="45"/>
      <c r="T18" s="38">
        <f t="shared" si="2"/>
        <v>0</v>
      </c>
      <c r="U18" s="45"/>
      <c r="V18" s="45"/>
      <c r="W18" s="45"/>
      <c r="X18" s="45"/>
      <c r="Y18" s="38">
        <f t="shared" si="10"/>
        <v>0</v>
      </c>
      <c r="Z18" s="15"/>
      <c r="AA18" s="45"/>
      <c r="AB18" s="45"/>
      <c r="AC18" s="45"/>
      <c r="AD18" s="45"/>
      <c r="AE18" s="38">
        <f t="shared" si="4"/>
        <v>0</v>
      </c>
      <c r="AF18" s="45"/>
      <c r="AG18" s="45"/>
      <c r="AH18" s="45"/>
      <c r="AI18" s="45"/>
      <c r="AJ18" s="38">
        <f t="shared" si="5"/>
        <v>0</v>
      </c>
      <c r="AK18" s="45"/>
      <c r="AL18" s="45"/>
      <c r="AM18" s="45"/>
      <c r="AN18" s="45"/>
      <c r="AO18" s="38"/>
      <c r="AP18" s="45"/>
      <c r="AQ18" s="45"/>
      <c r="AR18" s="45"/>
      <c r="AS18" s="45"/>
      <c r="AT18" s="38"/>
      <c r="AU18" s="45"/>
      <c r="AV18" s="45"/>
      <c r="AW18" s="45"/>
      <c r="AX18" s="45"/>
      <c r="AY18" s="38">
        <f t="shared" si="8"/>
        <v>0</v>
      </c>
      <c r="AZ18" s="45"/>
      <c r="BA18" s="45"/>
      <c r="BB18" s="45"/>
      <c r="BC18" s="45"/>
      <c r="BD18" s="38">
        <f t="shared" si="9"/>
        <v>9299.4</v>
      </c>
      <c r="BE18" s="45"/>
      <c r="BF18" s="45">
        <v>6976.9</v>
      </c>
      <c r="BG18" s="45">
        <v>2322.5</v>
      </c>
      <c r="BH18" s="140"/>
      <c r="BI18" s="47">
        <f t="shared" si="3"/>
        <v>2020</v>
      </c>
      <c r="BJ18" s="15"/>
      <c r="BK18" s="15">
        <v>2020</v>
      </c>
      <c r="BL18" s="45"/>
      <c r="BM18" s="15"/>
      <c r="BN18" s="151">
        <f>BP18+BQ18+BR18</f>
        <v>2020</v>
      </c>
      <c r="BO18" s="45"/>
      <c r="BP18" s="45">
        <v>2020</v>
      </c>
      <c r="BQ18" s="45"/>
      <c r="BR18" s="15"/>
      <c r="BS18" s="151">
        <f>BU18+BV18</f>
        <v>0</v>
      </c>
      <c r="BT18" s="45"/>
      <c r="BU18" s="45"/>
      <c r="BV18" s="45"/>
      <c r="BW18" s="37"/>
    </row>
    <row r="19" spans="1:75" s="39" customFormat="1" ht="58.5" customHeight="1" x14ac:dyDescent="0.25">
      <c r="A19" s="77" t="s">
        <v>47</v>
      </c>
      <c r="B19" s="29" t="s">
        <v>102</v>
      </c>
      <c r="C19" s="74" t="s">
        <v>64</v>
      </c>
      <c r="D19" s="14" t="s">
        <v>137</v>
      </c>
      <c r="E19" s="32">
        <f>AT19+AY19+BD19+BI19+BN19+BS19+AJ19+AO19</f>
        <v>42495.399999999994</v>
      </c>
      <c r="F19" s="38"/>
      <c r="G19" s="38"/>
      <c r="H19" s="38"/>
      <c r="I19" s="38">
        <f t="shared" si="0"/>
        <v>0</v>
      </c>
      <c r="J19" s="15"/>
      <c r="K19" s="15"/>
      <c r="L19" s="15"/>
      <c r="M19" s="15"/>
      <c r="N19" s="15"/>
      <c r="O19" s="38">
        <f t="shared" si="1"/>
        <v>0</v>
      </c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>
        <f t="shared" si="10"/>
        <v>0</v>
      </c>
      <c r="Z19" s="15"/>
      <c r="AA19" s="33"/>
      <c r="AB19" s="15"/>
      <c r="AC19" s="15"/>
      <c r="AD19" s="15"/>
      <c r="AE19" s="38">
        <f t="shared" si="4"/>
        <v>0</v>
      </c>
      <c r="AF19" s="33"/>
      <c r="AG19" s="15"/>
      <c r="AH19" s="15"/>
      <c r="AI19" s="15"/>
      <c r="AJ19" s="38">
        <f t="shared" si="5"/>
        <v>1418.7</v>
      </c>
      <c r="AK19" s="33"/>
      <c r="AL19" s="15"/>
      <c r="AM19" s="15">
        <v>1418.7</v>
      </c>
      <c r="AN19" s="15"/>
      <c r="AO19" s="38">
        <f t="shared" si="6"/>
        <v>2508.1999999999998</v>
      </c>
      <c r="AP19" s="15"/>
      <c r="AQ19" s="15"/>
      <c r="AR19" s="15">
        <v>2508.1999999999998</v>
      </c>
      <c r="AS19" s="15"/>
      <c r="AT19" s="38">
        <f t="shared" si="7"/>
        <v>2046.4</v>
      </c>
      <c r="AU19" s="15"/>
      <c r="AV19" s="15"/>
      <c r="AW19" s="15">
        <v>2046.4</v>
      </c>
      <c r="AX19" s="15"/>
      <c r="AY19" s="38">
        <f t="shared" si="8"/>
        <v>4324.8999999999996</v>
      </c>
      <c r="AZ19" s="15"/>
      <c r="BA19" s="15"/>
      <c r="BB19" s="15">
        <v>4324.8999999999996</v>
      </c>
      <c r="BC19" s="15"/>
      <c r="BD19" s="38">
        <f t="shared" si="9"/>
        <v>5645.8</v>
      </c>
      <c r="BE19" s="15"/>
      <c r="BF19" s="15"/>
      <c r="BG19" s="15">
        <v>5645.8</v>
      </c>
      <c r="BH19" s="52"/>
      <c r="BI19" s="47">
        <f t="shared" si="3"/>
        <v>6223.4</v>
      </c>
      <c r="BJ19" s="15"/>
      <c r="BK19" s="15"/>
      <c r="BL19" s="15">
        <v>6223.4</v>
      </c>
      <c r="BM19" s="15"/>
      <c r="BN19" s="47">
        <f>BO19+BP19+BQ19+BW19</f>
        <v>6776</v>
      </c>
      <c r="BO19" s="15"/>
      <c r="BP19" s="15"/>
      <c r="BQ19" s="15">
        <v>6776</v>
      </c>
      <c r="BR19" s="15"/>
      <c r="BS19" s="47">
        <f>BT19+BU19+BV19+BW19</f>
        <v>13552</v>
      </c>
      <c r="BT19" s="15"/>
      <c r="BU19" s="15"/>
      <c r="BV19" s="15">
        <v>13552</v>
      </c>
      <c r="BW19" s="37"/>
    </row>
    <row r="20" spans="1:75" s="39" customFormat="1" ht="94.5" customHeight="1" x14ac:dyDescent="0.25">
      <c r="A20" s="77" t="s">
        <v>48</v>
      </c>
      <c r="B20" s="161" t="s">
        <v>108</v>
      </c>
      <c r="C20" s="145" t="s">
        <v>96</v>
      </c>
      <c r="D20" s="143" t="s">
        <v>144</v>
      </c>
      <c r="E20" s="32">
        <f>BS20+BN20+BI20+BD20+AY20</f>
        <v>730308.1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>
        <f t="shared" si="8"/>
        <v>104462.90000000001</v>
      </c>
      <c r="AZ20" s="15">
        <v>1389.3</v>
      </c>
      <c r="BA20" s="15">
        <v>5740.5</v>
      </c>
      <c r="BB20" s="15">
        <v>97333.1</v>
      </c>
      <c r="BC20" s="15"/>
      <c r="BD20" s="38">
        <f t="shared" si="9"/>
        <v>116209.5</v>
      </c>
      <c r="BE20" s="15">
        <v>1661.1</v>
      </c>
      <c r="BF20" s="15">
        <v>6068.1</v>
      </c>
      <c r="BG20" s="15">
        <v>108480.3</v>
      </c>
      <c r="BH20" s="52"/>
      <c r="BI20" s="38">
        <f t="shared" si="3"/>
        <v>111648.7</v>
      </c>
      <c r="BJ20" s="15">
        <v>1800.4</v>
      </c>
      <c r="BK20" s="15">
        <v>6068.1</v>
      </c>
      <c r="BL20" s="15">
        <v>103780.2</v>
      </c>
      <c r="BM20" s="15"/>
      <c r="BN20" s="38">
        <f>BO20+BP20+BQ20+BW20</f>
        <v>112644.7</v>
      </c>
      <c r="BO20" s="15">
        <v>1862.4</v>
      </c>
      <c r="BP20" s="15">
        <v>6068.1</v>
      </c>
      <c r="BQ20" s="15">
        <v>104714.2</v>
      </c>
      <c r="BR20" s="15"/>
      <c r="BS20" s="47">
        <f>BT20+BU20+BV20+BW20</f>
        <v>285342.3</v>
      </c>
      <c r="BT20" s="15"/>
      <c r="BU20" s="15"/>
      <c r="BV20" s="15">
        <v>285342.3</v>
      </c>
      <c r="BW20" s="37"/>
    </row>
    <row r="21" spans="1:75" s="39" customFormat="1" ht="121.5" customHeight="1" x14ac:dyDescent="0.25">
      <c r="A21" s="77" t="s">
        <v>49</v>
      </c>
      <c r="B21" s="29" t="s">
        <v>94</v>
      </c>
      <c r="C21" s="144" t="s">
        <v>21</v>
      </c>
      <c r="D21" s="29" t="s">
        <v>159</v>
      </c>
      <c r="E21" s="32">
        <f>BD21+BI21+BN21+BS21</f>
        <v>23040.9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33"/>
      <c r="V21" s="15"/>
      <c r="W21" s="15"/>
      <c r="X21" s="15"/>
      <c r="Y21" s="38"/>
      <c r="Z21" s="15"/>
      <c r="AA21" s="33"/>
      <c r="AB21" s="15"/>
      <c r="AC21" s="15"/>
      <c r="AD21" s="15"/>
      <c r="AE21" s="38"/>
      <c r="AF21" s="33"/>
      <c r="AG21" s="15"/>
      <c r="AH21" s="15"/>
      <c r="AI21" s="15"/>
      <c r="AJ21" s="38"/>
      <c r="AK21" s="33"/>
      <c r="AL21" s="15"/>
      <c r="AM21" s="15"/>
      <c r="AN21" s="15"/>
      <c r="AO21" s="38"/>
      <c r="AP21" s="15"/>
      <c r="AQ21" s="15"/>
      <c r="AR21" s="15"/>
      <c r="AS21" s="15"/>
      <c r="AT21" s="38"/>
      <c r="AU21" s="15"/>
      <c r="AV21" s="15"/>
      <c r="AW21" s="15"/>
      <c r="AX21" s="15"/>
      <c r="AY21" s="38"/>
      <c r="AZ21" s="15"/>
      <c r="BA21" s="15"/>
      <c r="BB21" s="15"/>
      <c r="BC21" s="15"/>
      <c r="BD21" s="38">
        <f>SUM(BE21:BH21)</f>
        <v>3525.4</v>
      </c>
      <c r="BE21" s="15"/>
      <c r="BF21" s="15"/>
      <c r="BG21" s="15">
        <v>3525.4</v>
      </c>
      <c r="BH21" s="52"/>
      <c r="BI21" s="47">
        <f t="shared" si="3"/>
        <v>3903.1</v>
      </c>
      <c r="BJ21" s="15"/>
      <c r="BK21" s="15"/>
      <c r="BL21" s="15">
        <v>3903.1</v>
      </c>
      <c r="BM21" s="15"/>
      <c r="BN21" s="47">
        <f>BO21+BP21+BQ21+BR21</f>
        <v>3903.1</v>
      </c>
      <c r="BO21" s="15"/>
      <c r="BP21" s="15"/>
      <c r="BQ21" s="15">
        <v>3903.1</v>
      </c>
      <c r="BR21" s="15"/>
      <c r="BS21" s="47">
        <f>BT21+BU21+BV21+BW21</f>
        <v>11709.3</v>
      </c>
      <c r="BT21" s="15"/>
      <c r="BU21" s="15"/>
      <c r="BV21" s="15">
        <v>11709.3</v>
      </c>
      <c r="BW21" s="37"/>
    </row>
    <row r="22" spans="1:75" s="39" customFormat="1" ht="84" customHeight="1" x14ac:dyDescent="0.25">
      <c r="A22" s="77" t="s">
        <v>50</v>
      </c>
      <c r="B22" s="29" t="s">
        <v>161</v>
      </c>
      <c r="C22" s="14" t="s">
        <v>65</v>
      </c>
      <c r="D22" s="14" t="s">
        <v>160</v>
      </c>
      <c r="E22" s="32">
        <f>AT22+AY22+BD22+BI22+BN22+BS22</f>
        <v>100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0</v>
      </c>
      <c r="BO22" s="15"/>
      <c r="BP22" s="15"/>
      <c r="BQ22" s="15">
        <v>0</v>
      </c>
      <c r="BR22" s="15"/>
      <c r="BS22" s="47">
        <f>BT22+BU22+BV22+BW22</f>
        <v>100</v>
      </c>
      <c r="BT22" s="15"/>
      <c r="BU22" s="15"/>
      <c r="BV22" s="15">
        <v>100</v>
      </c>
      <c r="BW22" s="37"/>
    </row>
    <row r="23" spans="1:75" s="39" customFormat="1" ht="72" customHeight="1" x14ac:dyDescent="0.25">
      <c r="A23" s="77" t="s">
        <v>51</v>
      </c>
      <c r="B23" s="29" t="s">
        <v>92</v>
      </c>
      <c r="C23" s="14" t="s">
        <v>22</v>
      </c>
      <c r="D23" s="14" t="s">
        <v>101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0"/>
        <v>0</v>
      </c>
      <c r="Z23" s="44"/>
      <c r="AA23" s="45"/>
      <c r="AB23" s="45"/>
      <c r="AC23" s="45"/>
      <c r="AD23" s="45"/>
      <c r="AE23" s="38">
        <f t="shared" si="4"/>
        <v>0</v>
      </c>
      <c r="AF23" s="45"/>
      <c r="AG23" s="45"/>
      <c r="AH23" s="45"/>
      <c r="AI23" s="45"/>
      <c r="AJ23" s="38">
        <f t="shared" si="5"/>
        <v>31.3</v>
      </c>
      <c r="AK23" s="45"/>
      <c r="AL23" s="45"/>
      <c r="AM23" s="45">
        <v>31.3</v>
      </c>
      <c r="AN23" s="45"/>
      <c r="AO23" s="38">
        <f t="shared" si="6"/>
        <v>0</v>
      </c>
      <c r="AP23" s="45"/>
      <c r="AQ23" s="45"/>
      <c r="AR23" s="45"/>
      <c r="AS23" s="45"/>
      <c r="AT23" s="38">
        <f t="shared" si="7"/>
        <v>0</v>
      </c>
      <c r="AU23" s="45"/>
      <c r="AV23" s="45"/>
      <c r="AW23" s="45"/>
      <c r="AX23" s="45"/>
      <c r="AY23" s="38">
        <f t="shared" ref="AY23:AY32" si="11">AZ23+BA23+BB23+BC23</f>
        <v>0</v>
      </c>
      <c r="AZ23" s="45"/>
      <c r="BA23" s="45"/>
      <c r="BB23" s="45"/>
      <c r="BC23" s="45"/>
      <c r="BD23" s="38">
        <f t="shared" ref="BD23:BD24" si="12">BE23+BF23+BG23+BH23</f>
        <v>0</v>
      </c>
      <c r="BE23" s="45"/>
      <c r="BF23" s="45"/>
      <c r="BG23" s="45"/>
      <c r="BH23" s="140"/>
      <c r="BI23" s="47">
        <f t="shared" ref="BI23:BI29" si="13">BJ23+BK23+BL23+BW23</f>
        <v>0</v>
      </c>
      <c r="BJ23" s="15"/>
      <c r="BK23" s="15"/>
      <c r="BL23" s="45"/>
      <c r="BM23" s="15"/>
      <c r="BN23" s="151"/>
      <c r="BO23" s="45"/>
      <c r="BP23" s="45"/>
      <c r="BQ23" s="45"/>
      <c r="BR23" s="15"/>
      <c r="BS23" s="151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125</v>
      </c>
      <c r="C24" s="29" t="s">
        <v>33</v>
      </c>
      <c r="D24" s="96" t="s">
        <v>126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2"/>
        <v>143.69999999999999</v>
      </c>
      <c r="BE24" s="15"/>
      <c r="BF24" s="15">
        <v>107.1</v>
      </c>
      <c r="BG24" s="15">
        <v>36.6</v>
      </c>
      <c r="BH24" s="52"/>
      <c r="BI24" s="47">
        <f t="shared" si="13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115</v>
      </c>
      <c r="C25" s="29" t="s">
        <v>24</v>
      </c>
      <c r="D25" s="96" t="s">
        <v>114</v>
      </c>
      <c r="E25" s="160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3"/>
        <v>0</v>
      </c>
      <c r="BJ25" s="15"/>
      <c r="BK25" s="15"/>
      <c r="BL25" s="138">
        <v>0</v>
      </c>
      <c r="BM25" s="15"/>
      <c r="BN25" s="152">
        <f>BO25+BP25+BQ25+BW25</f>
        <v>805.6</v>
      </c>
      <c r="BO25" s="138"/>
      <c r="BP25" s="138"/>
      <c r="BQ25" s="138">
        <v>805.6</v>
      </c>
      <c r="BR25" s="15"/>
      <c r="BS25" s="152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123</v>
      </c>
      <c r="C26" s="14" t="s">
        <v>65</v>
      </c>
      <c r="D26" s="96" t="s">
        <v>157</v>
      </c>
      <c r="E26" s="32">
        <f>AY26+BD26+BI26+BN26+BS26</f>
        <v>759186.1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110315.90000000001</v>
      </c>
      <c r="AZ26" s="15">
        <v>3445.1</v>
      </c>
      <c r="BA26" s="15">
        <v>1165.2</v>
      </c>
      <c r="BB26" s="15">
        <v>105705.60000000001</v>
      </c>
      <c r="BC26" s="52"/>
      <c r="BD26" s="38">
        <f>BE26+BF26+BG26+BH26</f>
        <v>141226.1</v>
      </c>
      <c r="BE26" s="15">
        <v>0</v>
      </c>
      <c r="BF26" s="15">
        <v>23746.9</v>
      </c>
      <c r="BG26" s="15">
        <v>117479.2</v>
      </c>
      <c r="BH26" s="52"/>
      <c r="BI26" s="47">
        <f t="shared" si="13"/>
        <v>116917.5</v>
      </c>
      <c r="BJ26" s="15"/>
      <c r="BK26" s="15"/>
      <c r="BL26" s="15">
        <v>116917.5</v>
      </c>
      <c r="BM26" s="15"/>
      <c r="BN26" s="47">
        <f>BO26+BP26+BQ26+BW26</f>
        <v>116898.6</v>
      </c>
      <c r="BO26" s="15"/>
      <c r="BP26" s="15"/>
      <c r="BQ26" s="15">
        <v>116898.6</v>
      </c>
      <c r="BR26" s="15"/>
      <c r="BS26" s="47">
        <f>BT26+BU26+BV26+BW26</f>
        <v>273828</v>
      </c>
      <c r="BT26" s="15"/>
      <c r="BU26" s="15"/>
      <c r="BV26" s="15">
        <v>273828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113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3"/>
        <v>0</v>
      </c>
      <c r="BJ27" s="15"/>
      <c r="BK27" s="15"/>
      <c r="BL27" s="45">
        <v>0</v>
      </c>
      <c r="BM27" s="15"/>
      <c r="BN27" s="151">
        <f>BQ27</f>
        <v>317.60000000000002</v>
      </c>
      <c r="BO27" s="45"/>
      <c r="BP27" s="45"/>
      <c r="BQ27" s="45">
        <v>317.60000000000002</v>
      </c>
      <c r="BR27" s="15"/>
      <c r="BS27" s="151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127</v>
      </c>
      <c r="C28" s="13" t="s">
        <v>23</v>
      </c>
      <c r="D28" s="30" t="s">
        <v>147</v>
      </c>
      <c r="E28" s="32">
        <f>AJ28+AO28+AT28+AY28+BD28+BI28+BN28+BS28</f>
        <v>104807.90000000002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84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15314.8</v>
      </c>
      <c r="AZ28" s="51"/>
      <c r="BA28" s="51" t="s">
        <v>128</v>
      </c>
      <c r="BB28" s="95">
        <v>12063.1</v>
      </c>
      <c r="BC28" s="94"/>
      <c r="BD28" s="38">
        <f>SUM(BE28:BH28)</f>
        <v>12205.1</v>
      </c>
      <c r="BE28" s="51"/>
      <c r="BF28" s="51"/>
      <c r="BG28" s="95">
        <v>12205.1</v>
      </c>
      <c r="BH28" s="94"/>
      <c r="BI28" s="47">
        <f t="shared" si="13"/>
        <v>11999.3</v>
      </c>
      <c r="BJ28" s="15"/>
      <c r="BK28" s="15"/>
      <c r="BL28" s="51" t="s">
        <v>148</v>
      </c>
      <c r="BM28" s="15"/>
      <c r="BN28" s="47">
        <f>BO28+BP28+BQ28</f>
        <v>11995.6</v>
      </c>
      <c r="BO28" s="51"/>
      <c r="BP28" s="51"/>
      <c r="BQ28" s="51" t="s">
        <v>149</v>
      </c>
      <c r="BR28" s="15"/>
      <c r="BS28" s="47">
        <f>BT28+BU28+BV28</f>
        <v>13179.3</v>
      </c>
      <c r="BT28" s="51"/>
      <c r="BU28" s="51"/>
      <c r="BV28" s="51" t="s">
        <v>150</v>
      </c>
      <c r="BW28" s="37"/>
    </row>
    <row r="29" spans="1:75" s="36" customFormat="1" ht="144" customHeight="1" x14ac:dyDescent="0.25">
      <c r="A29" s="77" t="s">
        <v>57</v>
      </c>
      <c r="B29" s="29" t="s">
        <v>129</v>
      </c>
      <c r="C29" s="14" t="s">
        <v>66</v>
      </c>
      <c r="D29" s="14" t="s">
        <v>130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0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1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3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106</v>
      </c>
      <c r="C30" s="14" t="s">
        <v>28</v>
      </c>
      <c r="D30" s="14" t="s">
        <v>107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97</v>
      </c>
      <c r="C31" s="14" t="s">
        <v>28</v>
      </c>
      <c r="D31" s="14" t="s">
        <v>138</v>
      </c>
      <c r="E31" s="32">
        <f>H31+I31+O31+T31+Y31+AE31+AJ31+AO31+AT31+AY31+BD31+BI31+BN31</f>
        <v>1003376.5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0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4"/>
        <v>62883.6</v>
      </c>
      <c r="AF31" s="15"/>
      <c r="AG31" s="15">
        <v>28673.1</v>
      </c>
      <c r="AH31" s="15">
        <v>34210.5</v>
      </c>
      <c r="AI31" s="15"/>
      <c r="AJ31" s="38">
        <f t="shared" si="5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6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7"/>
        <v>58904.2</v>
      </c>
      <c r="AU31" s="15"/>
      <c r="AV31" s="15">
        <v>17550</v>
      </c>
      <c r="AW31" s="15">
        <v>41354.199999999997</v>
      </c>
      <c r="AX31" s="52"/>
      <c r="AY31" s="42">
        <f t="shared" si="11"/>
        <v>32566.400000000001</v>
      </c>
      <c r="AZ31" s="15"/>
      <c r="BA31" s="15"/>
      <c r="BB31" s="15">
        <v>32566.400000000001</v>
      </c>
      <c r="BC31" s="52"/>
      <c r="BD31" s="42">
        <f>BE31+BF31+BG31+BH31</f>
        <v>228875.4</v>
      </c>
      <c r="BE31" s="15"/>
      <c r="BF31" s="15">
        <v>167255.79999999999</v>
      </c>
      <c r="BG31" s="15">
        <v>61619.6</v>
      </c>
      <c r="BH31" s="52"/>
      <c r="BI31" s="47">
        <f t="shared" ref="BI31:BI36" si="14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2" t="s">
        <v>105</v>
      </c>
      <c r="C32" s="20" t="s">
        <v>31</v>
      </c>
      <c r="D32" s="74" t="s">
        <v>146</v>
      </c>
      <c r="E32" s="75">
        <f>AE32+AJ32+AO32+AT32+AY32+BD32+BI32+BN32</f>
        <v>1265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0"/>
        <v>0</v>
      </c>
      <c r="Z32" s="15"/>
      <c r="AA32" s="15"/>
      <c r="AB32" s="15"/>
      <c r="AC32" s="15"/>
      <c r="AD32" s="46"/>
      <c r="AE32" s="42">
        <f t="shared" si="4"/>
        <v>410</v>
      </c>
      <c r="AF32" s="15"/>
      <c r="AG32" s="15"/>
      <c r="AH32" s="15">
        <v>410</v>
      </c>
      <c r="AI32" s="46"/>
      <c r="AJ32" s="42">
        <f t="shared" si="5"/>
        <v>339</v>
      </c>
      <c r="AK32" s="15"/>
      <c r="AL32" s="15"/>
      <c r="AM32" s="15">
        <v>339</v>
      </c>
      <c r="AN32" s="46"/>
      <c r="AO32" s="42">
        <f t="shared" si="6"/>
        <v>516</v>
      </c>
      <c r="AP32" s="15"/>
      <c r="AQ32" s="15"/>
      <c r="AR32" s="15">
        <v>516</v>
      </c>
      <c r="AS32" s="45"/>
      <c r="AT32" s="42">
        <f t="shared" si="7"/>
        <v>0</v>
      </c>
      <c r="AU32" s="15"/>
      <c r="AV32" s="15"/>
      <c r="AW32" s="76">
        <v>0</v>
      </c>
      <c r="AX32" s="53"/>
      <c r="AY32" s="42">
        <f t="shared" si="11"/>
        <v>0</v>
      </c>
      <c r="AZ32" s="15"/>
      <c r="BA32" s="15"/>
      <c r="BB32" s="15">
        <v>0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4"/>
        <v>0</v>
      </c>
      <c r="BJ32" s="15"/>
      <c r="BK32" s="15"/>
      <c r="BL32" s="46">
        <v>0</v>
      </c>
      <c r="BM32" s="15"/>
      <c r="BN32" s="150"/>
      <c r="BO32" s="46"/>
      <c r="BP32" s="46"/>
      <c r="BQ32" s="46"/>
      <c r="BR32" s="15"/>
      <c r="BS32" s="150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110</v>
      </c>
      <c r="C33" s="14" t="s">
        <v>32</v>
      </c>
      <c r="D33" s="14" t="s">
        <v>162</v>
      </c>
      <c r="E33" s="32">
        <f>T33+Y33+AE33+AJ33+AO33+AT33+AY33+BD33+BI33+BN33</f>
        <v>802.69999999999982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2" si="15">U33+V33+W33+X33</f>
        <v>39.4</v>
      </c>
      <c r="U33" s="15"/>
      <c r="V33" s="15"/>
      <c r="W33" s="15">
        <v>39.4</v>
      </c>
      <c r="X33" s="15"/>
      <c r="Y33" s="38">
        <f t="shared" si="10"/>
        <v>40.4</v>
      </c>
      <c r="Z33" s="15"/>
      <c r="AA33" s="15"/>
      <c r="AB33" s="15"/>
      <c r="AC33" s="15">
        <v>40.4</v>
      </c>
      <c r="AD33" s="15"/>
      <c r="AE33" s="38">
        <f t="shared" si="4"/>
        <v>34.799999999999997</v>
      </c>
      <c r="AF33" s="15"/>
      <c r="AG33" s="15"/>
      <c r="AH33" s="15">
        <v>34.799999999999997</v>
      </c>
      <c r="AI33" s="15"/>
      <c r="AJ33" s="38">
        <f t="shared" si="5"/>
        <v>26</v>
      </c>
      <c r="AK33" s="15"/>
      <c r="AL33" s="15"/>
      <c r="AM33" s="15">
        <v>26</v>
      </c>
      <c r="AN33" s="15"/>
      <c r="AO33" s="38">
        <f t="shared" si="6"/>
        <v>11</v>
      </c>
      <c r="AP33" s="15"/>
      <c r="AQ33" s="15"/>
      <c r="AR33" s="15">
        <v>11</v>
      </c>
      <c r="AS33" s="15"/>
      <c r="AT33" s="38">
        <f t="shared" si="7"/>
        <v>112.8</v>
      </c>
      <c r="AU33" s="15"/>
      <c r="AV33" s="15"/>
      <c r="AW33" s="15">
        <v>112.8</v>
      </c>
      <c r="AX33" s="52"/>
      <c r="AY33" s="38">
        <f>AZ33+BA33+BB33+BC33</f>
        <v>123.4</v>
      </c>
      <c r="AZ33" s="15"/>
      <c r="BA33" s="15"/>
      <c r="BB33" s="15">
        <v>123.4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4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59.25" customHeight="1" x14ac:dyDescent="0.25">
      <c r="A34" s="77" t="s">
        <v>70</v>
      </c>
      <c r="B34" s="29" t="s">
        <v>164</v>
      </c>
      <c r="C34" s="14" t="s">
        <v>165</v>
      </c>
      <c r="D34" s="14" t="s">
        <v>166</v>
      </c>
      <c r="E34" s="32">
        <f>BS34</f>
        <v>803.7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/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/>
      <c r="AK34" s="15"/>
      <c r="AL34" s="15"/>
      <c r="AM34" s="15"/>
      <c r="AN34" s="15"/>
      <c r="AO34" s="38"/>
      <c r="AP34" s="15"/>
      <c r="AQ34" s="15"/>
      <c r="AR34" s="15"/>
      <c r="AS34" s="15"/>
      <c r="AT34" s="38"/>
      <c r="AU34" s="15"/>
      <c r="AV34" s="15"/>
      <c r="AW34" s="15"/>
      <c r="AX34" s="52"/>
      <c r="AY34" s="38"/>
      <c r="AZ34" s="15"/>
      <c r="BA34" s="15"/>
      <c r="BB34" s="15"/>
      <c r="BC34" s="52"/>
      <c r="BD34" s="38"/>
      <c r="BE34" s="15"/>
      <c r="BF34" s="15"/>
      <c r="BG34" s="15"/>
      <c r="BH34" s="52"/>
      <c r="BI34" s="47"/>
      <c r="BJ34" s="15"/>
      <c r="BK34" s="15"/>
      <c r="BL34" s="15"/>
      <c r="BM34" s="15"/>
      <c r="BN34" s="47"/>
      <c r="BO34" s="15"/>
      <c r="BP34" s="15"/>
      <c r="BQ34" s="15"/>
      <c r="BR34" s="15"/>
      <c r="BS34" s="47">
        <f>BT34+BU34+BV34</f>
        <v>803.7</v>
      </c>
      <c r="BT34" s="15"/>
      <c r="BU34" s="15"/>
      <c r="BV34" s="15">
        <v>803.7</v>
      </c>
      <c r="BW34" s="37"/>
    </row>
    <row r="35" spans="1:75" s="36" customFormat="1" ht="80.25" customHeight="1" x14ac:dyDescent="0.25">
      <c r="A35" s="77" t="s">
        <v>71</v>
      </c>
      <c r="B35" s="29" t="s">
        <v>155</v>
      </c>
      <c r="C35" s="14" t="s">
        <v>76</v>
      </c>
      <c r="D35" s="14" t="s">
        <v>154</v>
      </c>
      <c r="E35" s="32">
        <f>AJ35+AO35+AT35+AY35+BD35+BI35+BN35+BS35</f>
        <v>20799.2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>
        <f t="shared" si="5"/>
        <v>3744.5</v>
      </c>
      <c r="AK35" s="15"/>
      <c r="AL35" s="15">
        <v>1966.1</v>
      </c>
      <c r="AM35" s="15">
        <v>1778.4</v>
      </c>
      <c r="AN35" s="15"/>
      <c r="AO35" s="38">
        <f t="shared" si="6"/>
        <v>1936.7</v>
      </c>
      <c r="AP35" s="15"/>
      <c r="AQ35" s="15"/>
      <c r="AR35" s="15">
        <v>1936.7</v>
      </c>
      <c r="AS35" s="15"/>
      <c r="AT35" s="38">
        <f t="shared" si="7"/>
        <v>2054.8000000000002</v>
      </c>
      <c r="AU35" s="15"/>
      <c r="AV35" s="15"/>
      <c r="AW35" s="15">
        <v>2054.8000000000002</v>
      </c>
      <c r="AX35" s="52"/>
      <c r="AY35" s="38">
        <f>SUM(AZ35:BC35)</f>
        <v>5104.8999999999996</v>
      </c>
      <c r="AZ35" s="15"/>
      <c r="BA35" s="15">
        <v>2567.1</v>
      </c>
      <c r="BB35" s="15">
        <v>2537.8000000000002</v>
      </c>
      <c r="BC35" s="52"/>
      <c r="BD35" s="38">
        <f>SUM(BE35:BH35)</f>
        <v>1068.9000000000001</v>
      </c>
      <c r="BE35" s="15">
        <v>0</v>
      </c>
      <c r="BF35" s="15">
        <v>0</v>
      </c>
      <c r="BG35" s="15">
        <v>1068.9000000000001</v>
      </c>
      <c r="BH35" s="52"/>
      <c r="BI35" s="47">
        <f t="shared" si="14"/>
        <v>362.6</v>
      </c>
      <c r="BJ35" s="15">
        <v>0</v>
      </c>
      <c r="BK35" s="15">
        <v>0</v>
      </c>
      <c r="BL35" s="15">
        <v>362.6</v>
      </c>
      <c r="BM35" s="15"/>
      <c r="BN35" s="47">
        <f>BO35+BP35+BQ35+BR35</f>
        <v>725.7</v>
      </c>
      <c r="BO35" s="15"/>
      <c r="BP35" s="15"/>
      <c r="BQ35" s="15">
        <v>725.7</v>
      </c>
      <c r="BR35" s="15"/>
      <c r="BS35" s="47">
        <f>BT35+BU35+BV35+BW35</f>
        <v>5801.1</v>
      </c>
      <c r="BT35" s="15"/>
      <c r="BU35" s="15"/>
      <c r="BV35" s="15">
        <v>5801.1</v>
      </c>
      <c r="BW35" s="37"/>
    </row>
    <row r="36" spans="1:75" s="36" customFormat="1" ht="192" customHeight="1" x14ac:dyDescent="0.25">
      <c r="A36" s="77" t="s">
        <v>72</v>
      </c>
      <c r="B36" s="29" t="s">
        <v>95</v>
      </c>
      <c r="C36" s="14" t="s">
        <v>68</v>
      </c>
      <c r="D36" s="14" t="s">
        <v>153</v>
      </c>
      <c r="E36" s="32">
        <f>T36+Y36+AE36+AJ36+AO36+AT36+AY36+BD36+BI36+BN36</f>
        <v>772420.8</v>
      </c>
      <c r="F36" s="47"/>
      <c r="G36" s="38"/>
      <c r="H36" s="38"/>
      <c r="I36" s="38">
        <f t="shared" ref="I36" si="16">J36+K36+L36+M36</f>
        <v>0</v>
      </c>
      <c r="J36" s="45"/>
      <c r="K36" s="15"/>
      <c r="L36" s="15"/>
      <c r="M36" s="15"/>
      <c r="N36" s="15"/>
      <c r="O36" s="38">
        <f t="shared" ref="O36" si="17">P36+Q36+R36+S36</f>
        <v>0</v>
      </c>
      <c r="P36" s="33"/>
      <c r="Q36" s="15"/>
      <c r="R36" s="15"/>
      <c r="S36" s="46"/>
      <c r="T36" s="42">
        <f t="shared" si="15"/>
        <v>21677.8</v>
      </c>
      <c r="U36" s="15">
        <v>6849.2</v>
      </c>
      <c r="V36" s="15">
        <v>5432.6</v>
      </c>
      <c r="W36" s="15">
        <v>9396</v>
      </c>
      <c r="X36" s="45"/>
      <c r="Y36" s="42">
        <f t="shared" ref="Y36" si="18">Z36+AA36+AB36+AC36</f>
        <v>117985.2</v>
      </c>
      <c r="Z36" s="15"/>
      <c r="AA36" s="15">
        <v>12761</v>
      </c>
      <c r="AB36" s="15">
        <v>102833.8</v>
      </c>
      <c r="AC36" s="15">
        <v>2390.4</v>
      </c>
      <c r="AD36" s="15"/>
      <c r="AE36" s="42">
        <f t="shared" ref="AE36" si="19">AF36+AG36+AH36+AI36</f>
        <v>88771</v>
      </c>
      <c r="AF36" s="15">
        <v>16133.5</v>
      </c>
      <c r="AG36" s="15">
        <v>67486.600000000006</v>
      </c>
      <c r="AH36" s="15">
        <v>5150.8999999999996</v>
      </c>
      <c r="AI36" s="15"/>
      <c r="AJ36" s="42">
        <f t="shared" si="5"/>
        <v>146822.79999999999</v>
      </c>
      <c r="AK36" s="15">
        <v>84592.4</v>
      </c>
      <c r="AL36" s="15">
        <v>58815.4</v>
      </c>
      <c r="AM36" s="15">
        <v>3262.9</v>
      </c>
      <c r="AN36" s="46">
        <v>152.1</v>
      </c>
      <c r="AO36" s="42">
        <f t="shared" si="6"/>
        <v>21408.399999999998</v>
      </c>
      <c r="AP36" s="15">
        <v>15582.5</v>
      </c>
      <c r="AQ36" s="15">
        <v>3289.1</v>
      </c>
      <c r="AR36" s="15">
        <v>2368.1</v>
      </c>
      <c r="AS36" s="46">
        <v>168.7</v>
      </c>
      <c r="AT36" s="42">
        <f t="shared" si="7"/>
        <v>150316.1</v>
      </c>
      <c r="AU36" s="15">
        <v>102823.6</v>
      </c>
      <c r="AV36" s="15">
        <v>42901.5</v>
      </c>
      <c r="AW36" s="15">
        <v>4591</v>
      </c>
      <c r="AX36" s="53"/>
      <c r="AY36" s="42">
        <f>AZ36+BA36+BB36+BC36</f>
        <v>33178.5</v>
      </c>
      <c r="AZ36" s="15">
        <v>21442</v>
      </c>
      <c r="BA36" s="15">
        <v>7687</v>
      </c>
      <c r="BB36" s="15">
        <v>3936.1</v>
      </c>
      <c r="BC36" s="140">
        <v>113.4</v>
      </c>
      <c r="BD36" s="42">
        <f>BE36+BF36+BG36+BH36</f>
        <v>192261</v>
      </c>
      <c r="BE36" s="15">
        <v>109154.9</v>
      </c>
      <c r="BF36" s="15">
        <v>73902</v>
      </c>
      <c r="BG36" s="15">
        <v>9204.1</v>
      </c>
      <c r="BH36" s="53"/>
      <c r="BI36" s="47">
        <f t="shared" si="14"/>
        <v>0</v>
      </c>
      <c r="BJ36" s="15"/>
      <c r="BK36" s="15"/>
      <c r="BL36" s="46"/>
      <c r="BM36" s="15"/>
      <c r="BN36" s="150"/>
      <c r="BO36" s="46"/>
      <c r="BP36" s="46"/>
      <c r="BQ36" s="46"/>
      <c r="BR36" s="15"/>
      <c r="BS36" s="150"/>
      <c r="BT36" s="46"/>
      <c r="BU36" s="46"/>
      <c r="BV36" s="46"/>
      <c r="BW36" s="37"/>
    </row>
    <row r="37" spans="1:75" s="36" customFormat="1" ht="80.25" customHeight="1" x14ac:dyDescent="0.25">
      <c r="A37" s="77" t="s">
        <v>77</v>
      </c>
      <c r="B37" s="29" t="s">
        <v>118</v>
      </c>
      <c r="C37" s="14" t="s">
        <v>68</v>
      </c>
      <c r="D37" s="14" t="s">
        <v>139</v>
      </c>
      <c r="E37" s="32">
        <f>AO37+AT37+AY37+BD37+BI37</f>
        <v>349430.4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AP37+AQ37+AR37+AS37</f>
        <v>98954.1</v>
      </c>
      <c r="AP37" s="15"/>
      <c r="AQ37" s="15">
        <v>90030</v>
      </c>
      <c r="AR37" s="15">
        <v>8459.1</v>
      </c>
      <c r="AS37" s="15">
        <v>465</v>
      </c>
      <c r="AT37" s="38">
        <f>AU37+AV37+AW37+AX37</f>
        <v>120470.9</v>
      </c>
      <c r="AU37" s="15"/>
      <c r="AV37" s="15">
        <v>111322.9</v>
      </c>
      <c r="AW37" s="15">
        <v>8883</v>
      </c>
      <c r="AX37" s="52">
        <v>265</v>
      </c>
      <c r="AY37" s="38">
        <f>AZ37+BA37+BB37+BC37</f>
        <v>126632.9</v>
      </c>
      <c r="AZ37" s="15"/>
      <c r="BA37" s="15">
        <v>117255.5</v>
      </c>
      <c r="BB37" s="15">
        <v>9377.4</v>
      </c>
      <c r="BC37" s="52">
        <v>0</v>
      </c>
      <c r="BD37" s="38">
        <f>BE37+BF37+BG37+BH37</f>
        <v>3372.5</v>
      </c>
      <c r="BE37" s="15"/>
      <c r="BF37" s="15"/>
      <c r="BG37" s="15">
        <v>3372.5</v>
      </c>
      <c r="BH37" s="52">
        <v>0</v>
      </c>
      <c r="BI37" s="47">
        <f>BJ37+BK37+BL37+BM37</f>
        <v>0</v>
      </c>
      <c r="BJ37" s="15"/>
      <c r="BK37" s="15"/>
      <c r="BL37" s="51" t="s">
        <v>140</v>
      </c>
      <c r="BM37" s="15">
        <v>0</v>
      </c>
      <c r="BN37" s="154"/>
      <c r="BO37" s="155"/>
      <c r="BP37" s="155"/>
      <c r="BQ37" s="155"/>
      <c r="BR37" s="15"/>
      <c r="BS37" s="154"/>
      <c r="BT37" s="155"/>
      <c r="BU37" s="155"/>
      <c r="BV37" s="155"/>
      <c r="BW37" s="37"/>
    </row>
    <row r="38" spans="1:75" s="36" customFormat="1" ht="60" customHeight="1" x14ac:dyDescent="0.25">
      <c r="A38" s="77" t="s">
        <v>78</v>
      </c>
      <c r="B38" s="29" t="s">
        <v>135</v>
      </c>
      <c r="C38" s="14" t="s">
        <v>83</v>
      </c>
      <c r="D38" s="96" t="s">
        <v>136</v>
      </c>
      <c r="E38" s="32">
        <v>0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/>
      <c r="AU38" s="15"/>
      <c r="AV38" s="15"/>
      <c r="AW38" s="15"/>
      <c r="AX38" s="52"/>
      <c r="AY38" s="38"/>
      <c r="AZ38" s="15"/>
      <c r="BA38" s="15"/>
      <c r="BB38" s="15"/>
      <c r="BC38" s="52"/>
      <c r="BD38" s="38"/>
      <c r="BE38" s="15"/>
      <c r="BF38" s="15"/>
      <c r="BG38" s="15"/>
      <c r="BH38" s="52"/>
      <c r="BI38" s="47">
        <f>BJ38+BK38+BL38+BW38</f>
        <v>0</v>
      </c>
      <c r="BJ38" s="15"/>
      <c r="BK38" s="15"/>
      <c r="BL38" s="15"/>
      <c r="BM38" s="15"/>
      <c r="BN38" s="47"/>
      <c r="BO38" s="15"/>
      <c r="BP38" s="15"/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120</v>
      </c>
      <c r="C39" s="29" t="s">
        <v>67</v>
      </c>
      <c r="D39" s="96" t="s">
        <v>119</v>
      </c>
      <c r="E39" s="32">
        <f>AO39+AT39+AY39+BD39+BI39+BS39+BN39</f>
        <v>319.2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>
        <f>AR39+AQ39+AP39+AS39</f>
        <v>103</v>
      </c>
      <c r="AP39" s="15"/>
      <c r="AQ39" s="15"/>
      <c r="AR39" s="15">
        <v>103</v>
      </c>
      <c r="AS39" s="15"/>
      <c r="AT39" s="38">
        <f>AU39+AV39+AW39+AX39</f>
        <v>56</v>
      </c>
      <c r="AU39" s="15"/>
      <c r="AV39" s="15"/>
      <c r="AW39" s="15">
        <v>56</v>
      </c>
      <c r="AX39" s="52"/>
      <c r="AY39" s="38">
        <f>AZ39+BA39+BB39+BC39</f>
        <v>0</v>
      </c>
      <c r="AZ39" s="15"/>
      <c r="BA39" s="15"/>
      <c r="BB39" s="15">
        <v>0</v>
      </c>
      <c r="BC39" s="52"/>
      <c r="BD39" s="38">
        <f>BE39+BF39+BG39+BH39</f>
        <v>0</v>
      </c>
      <c r="BE39" s="15"/>
      <c r="BF39" s="15"/>
      <c r="BG39" s="15">
        <v>0</v>
      </c>
      <c r="BH39" s="52"/>
      <c r="BI39" s="47">
        <f>BJ39+BK39+BL39+BW39</f>
        <v>0</v>
      </c>
      <c r="BJ39" s="15"/>
      <c r="BK39" s="15"/>
      <c r="BL39" s="15">
        <v>0</v>
      </c>
      <c r="BM39" s="15"/>
      <c r="BN39" s="47"/>
      <c r="BO39" s="15"/>
      <c r="BP39" s="15"/>
      <c r="BQ39" s="15"/>
      <c r="BR39" s="15"/>
      <c r="BS39" s="47">
        <f>BT39+BU39+BV39+BW39</f>
        <v>160.19999999999999</v>
      </c>
      <c r="BT39" s="15"/>
      <c r="BU39" s="15"/>
      <c r="BV39" s="15">
        <v>160.19999999999999</v>
      </c>
      <c r="BW39" s="37"/>
    </row>
    <row r="40" spans="1:75" s="36" customFormat="1" ht="80.25" customHeight="1" x14ac:dyDescent="0.25">
      <c r="A40" s="77" t="s">
        <v>88</v>
      </c>
      <c r="B40" s="29" t="s">
        <v>131</v>
      </c>
      <c r="C40" s="14" t="s">
        <v>25</v>
      </c>
      <c r="D40" s="96" t="s">
        <v>173</v>
      </c>
      <c r="E40" s="32">
        <f>AT40+AY40+BD40+BI40+BN40</f>
        <v>163993.70000000001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5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>
        <f>AU40+AV40+AW40+AX40</f>
        <v>30622.7</v>
      </c>
      <c r="AU40" s="15"/>
      <c r="AV40" s="15">
        <v>30622.7</v>
      </c>
      <c r="AW40" s="15"/>
      <c r="AX40" s="52"/>
      <c r="AY40" s="38">
        <f>AZ40+BA40+BB40+BC40</f>
        <v>26779.599999999999</v>
      </c>
      <c r="AZ40" s="15"/>
      <c r="BA40" s="15">
        <v>26779.599999999999</v>
      </c>
      <c r="BB40" s="15"/>
      <c r="BC40" s="52"/>
      <c r="BD40" s="38">
        <f>BE40+BF40+BG40+BH40</f>
        <v>39269.300000000003</v>
      </c>
      <c r="BE40" s="15"/>
      <c r="BF40" s="15">
        <v>39269.300000000003</v>
      </c>
      <c r="BG40" s="15"/>
      <c r="BH40" s="52"/>
      <c r="BI40" s="47">
        <f>BJ40+BK40+BL40+BW40</f>
        <v>39938.9</v>
      </c>
      <c r="BJ40" s="15"/>
      <c r="BK40" s="15">
        <v>39938.9</v>
      </c>
      <c r="BL40" s="15"/>
      <c r="BM40" s="15"/>
      <c r="BN40" s="47">
        <f>BO40+BP40+BQ40+BR40</f>
        <v>27383.200000000001</v>
      </c>
      <c r="BO40" s="15"/>
      <c r="BP40" s="15">
        <v>27383.200000000001</v>
      </c>
      <c r="BQ40" s="15"/>
      <c r="BR40" s="15"/>
      <c r="BS40" s="47"/>
      <c r="BT40" s="15"/>
      <c r="BU40" s="15"/>
      <c r="BV40" s="15"/>
      <c r="BW40" s="37"/>
    </row>
    <row r="41" spans="1:75" s="36" customFormat="1" ht="80.25" customHeight="1" x14ac:dyDescent="0.25">
      <c r="A41" s="77" t="s">
        <v>170</v>
      </c>
      <c r="B41" s="29" t="s">
        <v>109</v>
      </c>
      <c r="C41" s="14" t="s">
        <v>79</v>
      </c>
      <c r="D41" s="96" t="s">
        <v>158</v>
      </c>
      <c r="E41" s="32">
        <f>AY41+BD41+BI41+BN41+BS41</f>
        <v>87863.299999999988</v>
      </c>
      <c r="F41" s="38"/>
      <c r="G41" s="38"/>
      <c r="H41" s="38"/>
      <c r="I41" s="38"/>
      <c r="J41" s="15"/>
      <c r="K41" s="15"/>
      <c r="L41" s="15"/>
      <c r="M41" s="15"/>
      <c r="N41" s="15"/>
      <c r="O41" s="38"/>
      <c r="P41" s="15"/>
      <c r="Q41" s="15"/>
      <c r="R41" s="15"/>
      <c r="S41" s="15"/>
      <c r="T41" s="38">
        <f t="shared" si="15"/>
        <v>0</v>
      </c>
      <c r="U41" s="15"/>
      <c r="V41" s="15"/>
      <c r="W41" s="15"/>
      <c r="X41" s="15"/>
      <c r="Y41" s="38"/>
      <c r="Z41" s="15"/>
      <c r="AA41" s="15"/>
      <c r="AB41" s="15"/>
      <c r="AC41" s="15"/>
      <c r="AD41" s="15"/>
      <c r="AE41" s="38"/>
      <c r="AF41" s="15"/>
      <c r="AG41" s="15"/>
      <c r="AH41" s="15"/>
      <c r="AI41" s="15"/>
      <c r="AJ41" s="38"/>
      <c r="AK41" s="15"/>
      <c r="AL41" s="15"/>
      <c r="AM41" s="15"/>
      <c r="AN41" s="15"/>
      <c r="AO41" s="38"/>
      <c r="AP41" s="15"/>
      <c r="AQ41" s="15"/>
      <c r="AR41" s="15"/>
      <c r="AS41" s="15"/>
      <c r="AT41" s="38"/>
      <c r="AU41" s="15"/>
      <c r="AV41" s="15"/>
      <c r="AW41" s="15"/>
      <c r="AX41" s="52"/>
      <c r="AY41" s="38">
        <f>AZ41+BA41+BB41+BC41</f>
        <v>11986</v>
      </c>
      <c r="AZ41" s="15"/>
      <c r="BA41" s="15"/>
      <c r="BB41" s="15">
        <v>11986</v>
      </c>
      <c r="BC41" s="52"/>
      <c r="BD41" s="38">
        <f>BE41+BF41+BG41+BH41</f>
        <v>12631.2</v>
      </c>
      <c r="BE41" s="15"/>
      <c r="BF41" s="15"/>
      <c r="BG41" s="15">
        <v>12631.2</v>
      </c>
      <c r="BH41" s="52"/>
      <c r="BI41" s="38">
        <f>BJ41+BK41+BL41+BM41</f>
        <v>12312.9</v>
      </c>
      <c r="BJ41" s="15"/>
      <c r="BK41" s="15"/>
      <c r="BL41" s="15">
        <v>12312.9</v>
      </c>
      <c r="BM41" s="15"/>
      <c r="BN41" s="38">
        <f>BO41+BP41+BQ41+BW41</f>
        <v>12296.5</v>
      </c>
      <c r="BO41" s="15"/>
      <c r="BP41" s="15"/>
      <c r="BQ41" s="15">
        <v>12296.5</v>
      </c>
      <c r="BR41" s="15"/>
      <c r="BS41" s="47">
        <f>BT41+BU41+BV41+BW41</f>
        <v>38636.699999999997</v>
      </c>
      <c r="BT41" s="15"/>
      <c r="BU41" s="15"/>
      <c r="BV41" s="15">
        <v>38636.699999999997</v>
      </c>
      <c r="BW41" s="37"/>
    </row>
    <row r="42" spans="1:75" s="146" customFormat="1" ht="76.5" x14ac:dyDescent="0.25">
      <c r="A42" s="77" t="s">
        <v>171</v>
      </c>
      <c r="B42" s="163" t="s">
        <v>111</v>
      </c>
      <c r="C42" s="74" t="s">
        <v>80</v>
      </c>
      <c r="D42" s="96" t="s">
        <v>112</v>
      </c>
      <c r="E42" s="157">
        <f>AY42+BD42+BI42+BN42</f>
        <v>0</v>
      </c>
      <c r="F42" s="158"/>
      <c r="G42" s="159"/>
      <c r="H42" s="159"/>
      <c r="I42" s="159"/>
      <c r="J42" s="156"/>
      <c r="K42" s="156"/>
      <c r="L42" s="156"/>
      <c r="M42" s="156"/>
      <c r="N42" s="156"/>
      <c r="O42" s="159"/>
      <c r="P42" s="156"/>
      <c r="Q42" s="156"/>
      <c r="R42" s="156"/>
      <c r="S42" s="156"/>
      <c r="T42" s="159">
        <f t="shared" si="15"/>
        <v>0</v>
      </c>
      <c r="U42" s="156"/>
      <c r="V42" s="156"/>
      <c r="W42" s="156"/>
      <c r="X42" s="156"/>
      <c r="Y42" s="159"/>
      <c r="Z42" s="156"/>
      <c r="AA42" s="156"/>
      <c r="AB42" s="156"/>
      <c r="AC42" s="156"/>
      <c r="AD42" s="156"/>
      <c r="AE42" s="159"/>
      <c r="AF42" s="156"/>
      <c r="AG42" s="156"/>
      <c r="AH42" s="156"/>
      <c r="AI42" s="156"/>
      <c r="AJ42" s="159"/>
      <c r="AK42" s="156"/>
      <c r="AL42" s="156"/>
      <c r="AM42" s="156"/>
      <c r="AN42" s="156"/>
      <c r="AO42" s="159"/>
      <c r="AP42" s="156"/>
      <c r="AQ42" s="156"/>
      <c r="AR42" s="156"/>
      <c r="AS42" s="156"/>
      <c r="AT42" s="159"/>
      <c r="AU42" s="156"/>
      <c r="AV42" s="156"/>
      <c r="AW42" s="156"/>
      <c r="AX42" s="156"/>
      <c r="AY42" s="159">
        <f>BB42</f>
        <v>0</v>
      </c>
      <c r="AZ42" s="156"/>
      <c r="BA42" s="156"/>
      <c r="BB42" s="156">
        <v>0</v>
      </c>
      <c r="BC42" s="156"/>
      <c r="BD42" s="159">
        <f>BG42</f>
        <v>0</v>
      </c>
      <c r="BE42" s="156"/>
      <c r="BF42" s="156"/>
      <c r="BG42" s="156">
        <v>0</v>
      </c>
      <c r="BH42" s="156"/>
      <c r="BI42" s="158">
        <f>BL42</f>
        <v>0</v>
      </c>
      <c r="BJ42" s="156"/>
      <c r="BK42" s="156"/>
      <c r="BL42" s="156">
        <v>0</v>
      </c>
      <c r="BM42" s="156"/>
      <c r="BN42" s="158">
        <f>BQ42</f>
        <v>0</v>
      </c>
      <c r="BO42" s="156"/>
      <c r="BP42" s="156"/>
      <c r="BQ42" s="156">
        <v>0</v>
      </c>
      <c r="BR42" s="15"/>
      <c r="BS42" s="158"/>
      <c r="BT42" s="156"/>
      <c r="BU42" s="156"/>
      <c r="BV42" s="156"/>
      <c r="BW42" s="156"/>
    </row>
    <row r="43" spans="1:75" s="36" customFormat="1" ht="21" customHeight="1" x14ac:dyDescent="0.25">
      <c r="A43" s="51"/>
      <c r="B43" s="34" t="s">
        <v>86</v>
      </c>
      <c r="C43" s="35"/>
      <c r="D43" s="93"/>
      <c r="E43" s="32">
        <f>SUM(E8:E42)</f>
        <v>6808138.0000000009</v>
      </c>
      <c r="F43" s="32">
        <f>SUM(F28:F36)</f>
        <v>0</v>
      </c>
      <c r="G43" s="38">
        <f>SUM(G28:G36)</f>
        <v>0</v>
      </c>
      <c r="H43" s="38">
        <f t="shared" ref="H43:M43" si="20">SUM(H8:H42)</f>
        <v>47172.6</v>
      </c>
      <c r="I43" s="38">
        <f t="shared" si="20"/>
        <v>56045.200000000004</v>
      </c>
      <c r="J43" s="32">
        <f t="shared" si="20"/>
        <v>0</v>
      </c>
      <c r="K43" s="32">
        <f t="shared" si="20"/>
        <v>13776.4</v>
      </c>
      <c r="L43" s="32">
        <f t="shared" si="20"/>
        <v>42268.800000000003</v>
      </c>
      <c r="M43" s="32">
        <f t="shared" si="20"/>
        <v>0</v>
      </c>
      <c r="N43" s="32">
        <f>SUM(N28:N36)</f>
        <v>0</v>
      </c>
      <c r="O43" s="38">
        <f t="shared" ref="O43:Y43" si="21">SUM(O8:O42)</f>
        <v>185153</v>
      </c>
      <c r="P43" s="32">
        <f t="shared" si="21"/>
        <v>28009.3</v>
      </c>
      <c r="Q43" s="32">
        <f t="shared" si="21"/>
        <v>33484.1</v>
      </c>
      <c r="R43" s="32">
        <f t="shared" si="21"/>
        <v>123659.6</v>
      </c>
      <c r="S43" s="32">
        <f t="shared" si="21"/>
        <v>0</v>
      </c>
      <c r="T43" s="38">
        <f t="shared" si="21"/>
        <v>208744.49999999997</v>
      </c>
      <c r="U43" s="32">
        <f t="shared" si="21"/>
        <v>6849.2</v>
      </c>
      <c r="V43" s="32">
        <f t="shared" si="21"/>
        <v>92103</v>
      </c>
      <c r="W43" s="32">
        <f t="shared" si="21"/>
        <v>109792.29999999999</v>
      </c>
      <c r="X43" s="32">
        <f t="shared" si="21"/>
        <v>0</v>
      </c>
      <c r="Y43" s="38">
        <f t="shared" si="21"/>
        <v>479112.4</v>
      </c>
      <c r="Z43" s="32">
        <f>SUM(Z28:Z36)</f>
        <v>0</v>
      </c>
      <c r="AA43" s="32">
        <f t="shared" ref="AA43:BQ43" si="22">SUM(AA8:AA42)</f>
        <v>129784.1</v>
      </c>
      <c r="AB43" s="32">
        <f t="shared" si="22"/>
        <v>243328.2</v>
      </c>
      <c r="AC43" s="32">
        <f t="shared" si="22"/>
        <v>106000.09999999999</v>
      </c>
      <c r="AD43" s="32">
        <f t="shared" si="22"/>
        <v>0</v>
      </c>
      <c r="AE43" s="38">
        <f t="shared" si="22"/>
        <v>372270.99999999994</v>
      </c>
      <c r="AF43" s="32">
        <f t="shared" si="22"/>
        <v>82601.5</v>
      </c>
      <c r="AG43" s="32">
        <f t="shared" si="22"/>
        <v>171085.7</v>
      </c>
      <c r="AH43" s="32">
        <f t="shared" si="22"/>
        <v>118583.79999999999</v>
      </c>
      <c r="AI43" s="32">
        <f t="shared" si="22"/>
        <v>0</v>
      </c>
      <c r="AJ43" s="38">
        <f t="shared" si="22"/>
        <v>371296.9</v>
      </c>
      <c r="AK43" s="32">
        <f t="shared" si="22"/>
        <v>96699.799999999988</v>
      </c>
      <c r="AL43" s="32">
        <f t="shared" si="22"/>
        <v>138698.30000000002</v>
      </c>
      <c r="AM43" s="32">
        <f t="shared" si="22"/>
        <v>131186.70000000001</v>
      </c>
      <c r="AN43" s="32">
        <f t="shared" si="22"/>
        <v>152.1</v>
      </c>
      <c r="AO43" s="38">
        <f t="shared" si="22"/>
        <v>582191.50000000012</v>
      </c>
      <c r="AP43" s="32">
        <f t="shared" si="22"/>
        <v>144827.5</v>
      </c>
      <c r="AQ43" s="32">
        <f t="shared" si="22"/>
        <v>254624</v>
      </c>
      <c r="AR43" s="32">
        <f t="shared" si="22"/>
        <v>181364.2</v>
      </c>
      <c r="AS43" s="32">
        <f t="shared" si="22"/>
        <v>1375.8</v>
      </c>
      <c r="AT43" s="38">
        <f t="shared" si="22"/>
        <v>559493.69999999995</v>
      </c>
      <c r="AU43" s="32">
        <f t="shared" si="22"/>
        <v>103961.70000000001</v>
      </c>
      <c r="AV43" s="32">
        <f t="shared" si="22"/>
        <v>279151.7</v>
      </c>
      <c r="AW43" s="32">
        <f t="shared" si="22"/>
        <v>176045.8</v>
      </c>
      <c r="AX43" s="54">
        <f t="shared" si="22"/>
        <v>334.5</v>
      </c>
      <c r="AY43" s="38">
        <f t="shared" si="22"/>
        <v>651365.20000000007</v>
      </c>
      <c r="AZ43" s="32">
        <f t="shared" si="22"/>
        <v>27236</v>
      </c>
      <c r="BA43" s="32">
        <f t="shared" si="22"/>
        <v>235400.30000000002</v>
      </c>
      <c r="BB43" s="32">
        <f t="shared" si="22"/>
        <v>384621.7</v>
      </c>
      <c r="BC43" s="54">
        <f t="shared" si="22"/>
        <v>855.5</v>
      </c>
      <c r="BD43" s="38">
        <f t="shared" si="22"/>
        <v>1059166.8</v>
      </c>
      <c r="BE43" s="32">
        <f t="shared" si="22"/>
        <v>135327.4</v>
      </c>
      <c r="BF43" s="32">
        <f t="shared" si="22"/>
        <v>475925.19999999995</v>
      </c>
      <c r="BG43" s="32">
        <f t="shared" si="22"/>
        <v>447481.3</v>
      </c>
      <c r="BH43" s="54">
        <f t="shared" si="22"/>
        <v>432.9</v>
      </c>
      <c r="BI43" s="38">
        <f t="shared" si="22"/>
        <v>663559.60000000009</v>
      </c>
      <c r="BJ43" s="32">
        <f t="shared" si="22"/>
        <v>26299.100000000002</v>
      </c>
      <c r="BK43" s="32">
        <f t="shared" si="22"/>
        <v>222628.09999999998</v>
      </c>
      <c r="BL43" s="32">
        <f t="shared" si="22"/>
        <v>402633.10000000003</v>
      </c>
      <c r="BM43" s="32">
        <f t="shared" si="22"/>
        <v>0</v>
      </c>
      <c r="BN43" s="38">
        <f t="shared" si="22"/>
        <v>475446.8</v>
      </c>
      <c r="BO43" s="32">
        <f t="shared" si="22"/>
        <v>2832.7</v>
      </c>
      <c r="BP43" s="32">
        <f t="shared" si="22"/>
        <v>46941.3</v>
      </c>
      <c r="BQ43" s="32">
        <f t="shared" si="22"/>
        <v>413677.2</v>
      </c>
      <c r="BR43" s="15">
        <f t="shared" ref="BR43:BW43" si="23">SUM(BR8:BR42)</f>
        <v>0</v>
      </c>
      <c r="BS43" s="38">
        <f t="shared" si="23"/>
        <v>1097118.8</v>
      </c>
      <c r="BT43" s="32">
        <f t="shared" si="23"/>
        <v>0</v>
      </c>
      <c r="BU43" s="32">
        <f t="shared" si="23"/>
        <v>0</v>
      </c>
      <c r="BV43" s="32">
        <f t="shared" si="23"/>
        <v>1083939.4999999998</v>
      </c>
      <c r="BW43" s="153">
        <f t="shared" si="23"/>
        <v>0</v>
      </c>
    </row>
    <row r="44" spans="1:75" s="36" customFormat="1" ht="24.75" hidden="1" customHeight="1" x14ac:dyDescent="0.25">
      <c r="A44" s="167" t="s">
        <v>63</v>
      </c>
      <c r="B44" s="167"/>
      <c r="C44" s="167"/>
      <c r="D44" s="167"/>
      <c r="E44" s="167"/>
      <c r="F44" s="55"/>
      <c r="G44" s="56"/>
      <c r="H44" s="57"/>
      <c r="I44" s="56"/>
      <c r="J44" s="58"/>
      <c r="K44" s="58"/>
      <c r="L44" s="58"/>
      <c r="M44" s="58"/>
      <c r="N44" s="58"/>
      <c r="O44" s="59"/>
      <c r="P44" s="60"/>
      <c r="Q44" s="58"/>
      <c r="R44" s="58"/>
      <c r="S44" s="58"/>
      <c r="T44" s="59"/>
      <c r="U44" s="60"/>
      <c r="V44" s="58"/>
      <c r="W44" s="58"/>
      <c r="X44" s="58"/>
      <c r="Y44" s="59"/>
      <c r="Z44" s="61"/>
      <c r="AA44" s="60"/>
      <c r="AB44" s="58"/>
      <c r="AC44" s="58"/>
      <c r="AD44" s="58"/>
      <c r="AE44" s="59"/>
      <c r="AF44" s="60"/>
      <c r="AG44" s="58"/>
      <c r="AH44" s="58"/>
      <c r="AI44" s="58"/>
      <c r="AJ44" s="62"/>
      <c r="AK44" s="60"/>
      <c r="AL44" s="58"/>
      <c r="AM44" s="58"/>
      <c r="AN44" s="58"/>
      <c r="AO44" s="63"/>
      <c r="AP44" s="60"/>
      <c r="AQ44" s="58"/>
      <c r="AR44" s="58"/>
      <c r="AS44" s="58"/>
      <c r="AT44" s="63"/>
      <c r="AU44" s="60"/>
      <c r="AV44" s="58"/>
      <c r="AW44" s="58"/>
      <c r="AX44" s="58"/>
      <c r="AY44" s="63"/>
      <c r="AZ44" s="60"/>
      <c r="BA44" s="58"/>
      <c r="BB44" s="58"/>
      <c r="BC44" s="58"/>
      <c r="BD44" s="63"/>
      <c r="BE44" s="60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5" s="36" customFormat="1" ht="17.25" customHeight="1" x14ac:dyDescent="0.25">
      <c r="A45" s="69"/>
      <c r="B45" s="111"/>
      <c r="C45" s="111"/>
      <c r="D45" s="111"/>
      <c r="E45" s="112"/>
      <c r="F45" s="58"/>
      <c r="G45" s="113"/>
      <c r="H45" s="85"/>
      <c r="I45" s="113"/>
      <c r="J45" s="58"/>
      <c r="K45" s="58"/>
      <c r="L45" s="58"/>
      <c r="M45" s="58"/>
      <c r="N45" s="58"/>
      <c r="O45" s="114"/>
      <c r="P45" s="60"/>
      <c r="Q45" s="58"/>
      <c r="R45" s="58"/>
      <c r="S45" s="58"/>
      <c r="T45" s="114"/>
      <c r="U45" s="60"/>
      <c r="V45" s="58"/>
      <c r="W45" s="58"/>
      <c r="X45" s="58"/>
      <c r="Y45" s="114"/>
      <c r="Z45" s="61"/>
      <c r="AA45" s="60"/>
      <c r="AB45" s="58"/>
      <c r="AC45" s="58"/>
      <c r="AD45" s="58"/>
      <c r="AE45" s="114"/>
      <c r="AF45" s="60"/>
      <c r="AG45" s="58"/>
      <c r="AH45" s="58"/>
      <c r="AI45" s="58"/>
      <c r="AJ45" s="115"/>
      <c r="AK45" s="60"/>
      <c r="AL45" s="58"/>
      <c r="AM45" s="58"/>
      <c r="AN45" s="58"/>
      <c r="AO45" s="116"/>
      <c r="AP45" s="60"/>
      <c r="AQ45" s="58"/>
      <c r="AR45" s="58"/>
      <c r="AS45" s="58"/>
      <c r="AT45" s="116"/>
      <c r="AU45" s="60"/>
      <c r="AV45" s="58"/>
      <c r="AW45" s="58"/>
      <c r="AX45" s="58"/>
      <c r="AY45" s="116"/>
      <c r="AZ45" s="60"/>
      <c r="BA45" s="58"/>
      <c r="BB45" s="58"/>
      <c r="BC45" s="58"/>
      <c r="BD45" s="116"/>
      <c r="BE45" s="60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5" s="39" customFormat="1" ht="15" customHeight="1" x14ac:dyDescent="0.25">
      <c r="A46" s="84"/>
      <c r="B46" s="65"/>
      <c r="C46" s="65"/>
      <c r="D46" s="65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15" customHeight="1" x14ac:dyDescent="0.25">
      <c r="A47" s="69"/>
      <c r="B47" s="82" t="s">
        <v>14</v>
      </c>
      <c r="C47" s="82"/>
      <c r="D47" s="82"/>
      <c r="E47" s="14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5" customHeight="1" x14ac:dyDescent="0.25">
      <c r="A48" s="85"/>
      <c r="B48" s="85" t="s">
        <v>98</v>
      </c>
      <c r="C48" s="85"/>
      <c r="D48" s="85"/>
      <c r="E48" s="8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0.5" customHeight="1" x14ac:dyDescent="0.25">
      <c r="A49" s="64" t="s">
        <v>9</v>
      </c>
      <c r="B49" s="148" t="s">
        <v>0</v>
      </c>
      <c r="C49" s="148" t="s">
        <v>99</v>
      </c>
      <c r="D49" s="64" t="s">
        <v>100</v>
      </c>
      <c r="E49" s="6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108" customHeight="1" x14ac:dyDescent="0.25">
      <c r="A50" s="83"/>
      <c r="B50" s="29"/>
      <c r="C50" s="14"/>
      <c r="D50" s="64"/>
      <c r="E50" s="65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7"/>
      <c r="S50" s="67"/>
      <c r="T50" s="117"/>
      <c r="U50" s="67"/>
      <c r="V50" s="67"/>
      <c r="W50" s="67"/>
      <c r="X50" s="67"/>
      <c r="Y50" s="118"/>
      <c r="Z50" s="66"/>
      <c r="AA50" s="67"/>
      <c r="AB50" s="67"/>
      <c r="AC50" s="67"/>
      <c r="AD50" s="67"/>
      <c r="AE50" s="118"/>
      <c r="AF50" s="67"/>
      <c r="AG50" s="67"/>
      <c r="AH50" s="67"/>
      <c r="AI50" s="67"/>
      <c r="AJ50" s="119"/>
      <c r="AK50" s="67"/>
      <c r="AL50" s="67"/>
      <c r="AM50" s="67"/>
      <c r="AN50" s="67"/>
      <c r="AO50" s="120"/>
      <c r="AP50" s="67"/>
      <c r="AQ50" s="67"/>
      <c r="AR50" s="67"/>
      <c r="AS50" s="67"/>
      <c r="AT50" s="120"/>
      <c r="AU50" s="67"/>
      <c r="AV50" s="67"/>
      <c r="AW50" s="67"/>
      <c r="AX50" s="67"/>
      <c r="AY50" s="120"/>
      <c r="AZ50" s="67"/>
      <c r="BA50" s="67"/>
      <c r="BB50" s="67"/>
      <c r="BC50" s="67"/>
      <c r="BD50" s="120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</row>
    <row r="51" spans="1:74" s="39" customFormat="1" ht="46.5" customHeight="1" x14ac:dyDescent="0.25">
      <c r="A51" s="86"/>
      <c r="B51" s="124"/>
      <c r="C51" s="124"/>
      <c r="D51" s="111"/>
      <c r="E51" s="121"/>
      <c r="F51" s="122"/>
      <c r="G51" s="122"/>
      <c r="H51" s="122"/>
      <c r="I51" s="122"/>
      <c r="J51" s="70"/>
      <c r="K51" s="70"/>
      <c r="L51" s="70"/>
      <c r="M51" s="70"/>
      <c r="N51" s="70"/>
      <c r="O51" s="123"/>
      <c r="P51" s="70"/>
      <c r="Q51" s="70"/>
      <c r="R51" s="70"/>
      <c r="S51" s="70"/>
      <c r="T51" s="123"/>
      <c r="U51" s="70"/>
      <c r="V51" s="70"/>
      <c r="W51" s="70"/>
      <c r="X51" s="70"/>
      <c r="Y51" s="123"/>
      <c r="Z51" s="71"/>
      <c r="AA51" s="70"/>
      <c r="AB51" s="70"/>
      <c r="AC51" s="70"/>
      <c r="AD51" s="70"/>
      <c r="AE51" s="123"/>
      <c r="AF51" s="70"/>
      <c r="AG51" s="70"/>
      <c r="AH51" s="70"/>
      <c r="AI51" s="70"/>
      <c r="AJ51" s="123"/>
      <c r="AK51" s="70"/>
      <c r="AL51" s="70"/>
      <c r="AM51" s="70"/>
      <c r="AN51" s="70"/>
      <c r="AO51" s="120"/>
      <c r="AP51" s="70"/>
      <c r="AQ51" s="70"/>
      <c r="AR51" s="70"/>
      <c r="AS51" s="70"/>
      <c r="AT51" s="120"/>
      <c r="AU51" s="70"/>
      <c r="AV51" s="70"/>
      <c r="AW51" s="70"/>
      <c r="AX51" s="70"/>
      <c r="AY51" s="120"/>
      <c r="AZ51" s="70"/>
      <c r="BA51" s="70"/>
      <c r="BB51" s="70"/>
      <c r="BC51" s="70"/>
      <c r="BD51" s="12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</row>
    <row r="52" spans="1:74" s="72" customFormat="1" ht="73.5" customHeight="1" x14ac:dyDescent="0.25">
      <c r="A52" s="87"/>
      <c r="B52" s="125" t="s">
        <v>89</v>
      </c>
      <c r="C52" s="126"/>
      <c r="D52" s="136" t="s">
        <v>90</v>
      </c>
      <c r="F52" s="127"/>
      <c r="G52" s="127"/>
      <c r="H52" s="127"/>
      <c r="I52" s="127"/>
      <c r="J52" s="70"/>
      <c r="K52" s="70"/>
      <c r="L52" s="70"/>
      <c r="M52" s="70"/>
      <c r="N52" s="70"/>
      <c r="O52" s="123"/>
      <c r="P52" s="128"/>
      <c r="Q52" s="128"/>
      <c r="R52" s="128"/>
      <c r="S52" s="128"/>
      <c r="T52" s="129"/>
      <c r="U52" s="128"/>
      <c r="V52" s="128"/>
      <c r="W52" s="128"/>
      <c r="X52" s="128"/>
      <c r="Y52" s="123"/>
      <c r="Z52" s="71"/>
      <c r="AA52" s="128"/>
      <c r="AB52" s="128"/>
      <c r="AC52" s="128"/>
      <c r="AD52" s="128"/>
      <c r="AE52" s="129"/>
      <c r="AF52" s="128"/>
      <c r="AG52" s="128"/>
      <c r="AH52" s="128"/>
      <c r="AI52" s="128"/>
      <c r="AJ52" s="123"/>
      <c r="AK52" s="128"/>
      <c r="AL52" s="128"/>
      <c r="AM52" s="128"/>
      <c r="AN52" s="128"/>
      <c r="AO52" s="120"/>
      <c r="AP52" s="128"/>
      <c r="AQ52" s="128"/>
      <c r="AR52" s="128"/>
      <c r="AS52" s="128"/>
      <c r="AT52" s="120"/>
      <c r="AU52" s="128"/>
      <c r="AV52" s="128"/>
      <c r="AW52" s="128"/>
      <c r="AX52" s="128"/>
      <c r="AY52" s="120"/>
      <c r="AZ52" s="128"/>
      <c r="BA52" s="128"/>
      <c r="BB52" s="128"/>
      <c r="BC52" s="128"/>
      <c r="BD52" s="120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</row>
    <row r="53" spans="1:74" s="72" customFormat="1" ht="27" customHeight="1" x14ac:dyDescent="0.25">
      <c r="A53" s="36"/>
      <c r="B53" s="36"/>
      <c r="C53" s="131"/>
      <c r="D53" s="131"/>
      <c r="E53" s="36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s="72" customFormat="1" ht="33" customHeight="1" x14ac:dyDescent="0.25">
      <c r="A54" s="88"/>
      <c r="B54" s="133"/>
      <c r="C54" s="134"/>
      <c r="D54" s="134"/>
      <c r="E54" s="132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s="72" customFormat="1" x14ac:dyDescent="0.25">
      <c r="A55" s="88"/>
      <c r="B55" s="73"/>
      <c r="C55" s="73"/>
      <c r="D55" s="73"/>
      <c r="E55" s="132"/>
      <c r="F55" s="73"/>
      <c r="G55" s="132"/>
      <c r="H55" s="132"/>
      <c r="I55" s="132"/>
      <c r="J55" s="73"/>
      <c r="K55" s="73"/>
      <c r="L55" s="73"/>
      <c r="M55" s="73"/>
      <c r="N55" s="73"/>
      <c r="O55" s="129"/>
      <c r="P55" s="73"/>
      <c r="Q55" s="73"/>
      <c r="R55" s="73"/>
      <c r="S55" s="73"/>
      <c r="T55" s="129"/>
      <c r="U55" s="73"/>
      <c r="V55" s="73"/>
      <c r="W55" s="73"/>
      <c r="X55" s="73"/>
      <c r="Y55" s="129"/>
      <c r="Z55" s="130"/>
      <c r="AA55" s="73"/>
      <c r="AB55" s="73"/>
      <c r="AC55" s="73"/>
      <c r="AD55" s="73"/>
      <c r="AE55" s="129"/>
      <c r="AF55" s="73"/>
      <c r="AG55" s="73"/>
      <c r="AH55" s="73"/>
      <c r="AI55" s="73"/>
      <c r="AJ55" s="129"/>
      <c r="AK55" s="73"/>
      <c r="AL55" s="73"/>
      <c r="AM55" s="73"/>
      <c r="AN55" s="73"/>
      <c r="AO55" s="116"/>
      <c r="AP55" s="73"/>
      <c r="AQ55" s="73"/>
      <c r="AR55" s="73"/>
      <c r="AS55" s="73"/>
      <c r="AT55" s="116"/>
      <c r="AU55" s="73"/>
      <c r="AV55" s="73"/>
      <c r="AW55" s="73"/>
      <c r="AX55" s="73"/>
      <c r="AY55" s="116"/>
      <c r="AZ55" s="73"/>
      <c r="BA55" s="73"/>
      <c r="BB55" s="73"/>
      <c r="BC55" s="73"/>
      <c r="BD55" s="116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x14ac:dyDescent="0.25">
      <c r="A56" s="89"/>
      <c r="B56" s="92"/>
      <c r="C56" s="135"/>
      <c r="D56" s="78"/>
      <c r="E56" s="101"/>
      <c r="F56" s="78"/>
      <c r="G56" s="101"/>
      <c r="H56" s="101"/>
      <c r="I56" s="101"/>
      <c r="J56" s="78"/>
      <c r="K56" s="78"/>
      <c r="L56" s="78"/>
      <c r="M56" s="78"/>
      <c r="N56" s="78"/>
      <c r="O56" s="102"/>
      <c r="P56" s="78"/>
      <c r="Q56" s="78"/>
      <c r="R56" s="78"/>
      <c r="S56" s="78"/>
      <c r="T56" s="102"/>
      <c r="U56" s="78"/>
      <c r="V56" s="78"/>
      <c r="W56" s="78"/>
      <c r="X56" s="78"/>
      <c r="Y56" s="102"/>
      <c r="Z56" s="91"/>
      <c r="AA56" s="78"/>
      <c r="AB56" s="78"/>
      <c r="AC56" s="78"/>
      <c r="AD56" s="78"/>
      <c r="AE56" s="102"/>
      <c r="AF56" s="78"/>
      <c r="AG56" s="78"/>
      <c r="AH56" s="78"/>
      <c r="AI56" s="78"/>
      <c r="AJ56" s="102"/>
      <c r="AK56" s="78"/>
      <c r="AL56" s="78"/>
      <c r="AM56" s="78"/>
      <c r="AN56" s="78"/>
      <c r="AO56" s="103"/>
      <c r="AP56" s="78"/>
      <c r="AQ56" s="78"/>
      <c r="AR56" s="78"/>
      <c r="AS56" s="78"/>
      <c r="AT56" s="103"/>
      <c r="AU56" s="78"/>
      <c r="AV56" s="78"/>
      <c r="AW56" s="78"/>
      <c r="AX56" s="78"/>
      <c r="AY56" s="103"/>
      <c r="AZ56" s="78"/>
      <c r="BA56" s="78"/>
      <c r="BB56" s="78"/>
      <c r="BC56" s="78"/>
      <c r="BD56" s="103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</row>
    <row r="57" spans="1:74" x14ac:dyDescent="0.25">
      <c r="A57" s="90"/>
      <c r="B57" s="91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0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2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s="26" customFormat="1" x14ac:dyDescent="0.25">
      <c r="A91" s="91"/>
      <c r="B91" s="91"/>
      <c r="C91" s="91"/>
      <c r="D91" s="91"/>
      <c r="E91" s="102"/>
      <c r="F91" s="91"/>
      <c r="G91" s="102"/>
      <c r="H91" s="102"/>
      <c r="I91" s="102"/>
      <c r="J91" s="91"/>
      <c r="K91" s="91"/>
      <c r="L91" s="91"/>
      <c r="M91" s="91"/>
      <c r="N91" s="91"/>
      <c r="O91" s="102"/>
      <c r="P91" s="91"/>
      <c r="Q91" s="91"/>
      <c r="R91" s="91"/>
      <c r="S91" s="91"/>
      <c r="T91" s="102"/>
      <c r="U91" s="91"/>
      <c r="V91" s="91"/>
      <c r="W91" s="91"/>
      <c r="X91" s="91"/>
      <c r="Y91" s="102"/>
      <c r="Z91" s="91"/>
      <c r="AA91" s="91"/>
      <c r="AB91" s="91"/>
      <c r="AC91" s="91"/>
      <c r="AD91" s="91"/>
      <c r="AE91" s="102"/>
      <c r="AF91" s="91"/>
      <c r="AG91" s="91"/>
      <c r="AH91" s="91"/>
      <c r="AI91" s="91"/>
      <c r="AJ91" s="102"/>
      <c r="AK91" s="91"/>
      <c r="AL91" s="91"/>
      <c r="AM91" s="91"/>
      <c r="AN91" s="91"/>
      <c r="AO91" s="103"/>
      <c r="AP91" s="91"/>
      <c r="AQ91" s="91"/>
      <c r="AR91" s="91"/>
      <c r="AS91" s="91"/>
      <c r="AT91" s="103"/>
      <c r="AU91" s="91"/>
      <c r="AV91" s="91"/>
      <c r="AW91" s="91"/>
      <c r="AX91" s="91"/>
      <c r="AY91" s="103"/>
      <c r="AZ91" s="91"/>
      <c r="BA91" s="91"/>
      <c r="BB91" s="91"/>
      <c r="BC91" s="91"/>
      <c r="BD91" s="103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  <row r="94" spans="1:74" x14ac:dyDescent="0.25">
      <c r="B94" s="92"/>
      <c r="C94" s="92"/>
      <c r="D94" s="92"/>
      <c r="E94" s="103"/>
      <c r="F94" s="92"/>
      <c r="G94" s="103"/>
      <c r="H94" s="103"/>
      <c r="I94" s="103"/>
      <c r="J94" s="92"/>
      <c r="K94" s="92"/>
      <c r="L94" s="92"/>
      <c r="M94" s="92"/>
      <c r="N94" s="92"/>
      <c r="O94" s="103"/>
      <c r="P94" s="92"/>
      <c r="Q94" s="92"/>
      <c r="R94" s="92"/>
      <c r="S94" s="92"/>
      <c r="T94" s="103"/>
      <c r="U94" s="92"/>
      <c r="V94" s="92"/>
      <c r="W94" s="92"/>
      <c r="X94" s="92"/>
      <c r="Y94" s="103"/>
      <c r="Z94" s="92"/>
      <c r="AA94" s="92"/>
      <c r="AB94" s="92"/>
      <c r="AC94" s="92"/>
      <c r="AD94" s="92"/>
      <c r="AE94" s="103"/>
      <c r="AF94" s="92"/>
      <c r="AG94" s="92"/>
      <c r="AH94" s="92"/>
      <c r="AI94" s="92"/>
      <c r="AJ94" s="103"/>
      <c r="AK94" s="92"/>
      <c r="AL94" s="92"/>
      <c r="AM94" s="92"/>
      <c r="AN94" s="92"/>
      <c r="AO94" s="103"/>
      <c r="AP94" s="92"/>
      <c r="AQ94" s="92"/>
      <c r="AR94" s="92"/>
      <c r="AS94" s="92"/>
      <c r="AT94" s="103"/>
      <c r="AU94" s="92"/>
      <c r="AV94" s="92"/>
      <c r="AW94" s="92"/>
      <c r="AX94" s="92"/>
      <c r="AY94" s="103"/>
      <c r="AZ94" s="92"/>
      <c r="BA94" s="92"/>
      <c r="BB94" s="92"/>
      <c r="BC94" s="92"/>
      <c r="BD94" s="103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</row>
  </sheetData>
  <autoFilter ref="A7:AX7">
    <sortState ref="A8:AZ37">
      <sortCondition ref="B8"/>
    </sortState>
  </autoFilter>
  <mergeCells count="14">
    <mergeCell ref="AF6:AI6"/>
    <mergeCell ref="AK6:AN6"/>
    <mergeCell ref="A44:E44"/>
    <mergeCell ref="J6:M6"/>
    <mergeCell ref="P6:S6"/>
    <mergeCell ref="U6:X6"/>
    <mergeCell ref="AA6:AD6"/>
    <mergeCell ref="BN6:BR6"/>
    <mergeCell ref="BS6:BW6"/>
    <mergeCell ref="AZ6:BC6"/>
    <mergeCell ref="BE6:BH6"/>
    <mergeCell ref="AP6:AS6"/>
    <mergeCell ref="AU6:AX6"/>
    <mergeCell ref="BI6:BM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