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'!$A$1:$BO$65</definedName>
  </definedNames>
  <calcPr calcId="145621"/>
</workbook>
</file>

<file path=xl/calcChain.xml><?xml version="1.0" encoding="utf-8"?>
<calcChain xmlns="http://schemas.openxmlformats.org/spreadsheetml/2006/main">
  <c r="BK19" i="9" l="1"/>
  <c r="BF19" i="9"/>
  <c r="E19" i="9" l="1"/>
  <c r="BK52" i="9"/>
  <c r="BK50" i="9"/>
  <c r="BK41" i="9"/>
  <c r="BK23" i="9"/>
  <c r="BK39" i="9"/>
  <c r="BK30" i="9"/>
  <c r="BK28" i="9"/>
  <c r="BF28" i="9"/>
  <c r="BA28" i="9"/>
  <c r="BK26" i="9"/>
  <c r="BK18" i="9"/>
  <c r="BK15" i="9"/>
  <c r="BK14" i="9"/>
  <c r="BK11" i="9"/>
  <c r="H42" i="9"/>
  <c r="H58" i="9"/>
  <c r="BK10" i="9"/>
  <c r="BK9" i="9"/>
  <c r="BK8" i="9"/>
  <c r="BK42" i="9" l="1"/>
  <c r="E28" i="9"/>
  <c r="BK58" i="9"/>
  <c r="AV32" i="9"/>
  <c r="AQ32" i="9"/>
  <c r="AV53" i="9" l="1"/>
  <c r="AG58" i="9" l="1"/>
  <c r="AA58" i="9"/>
  <c r="U58" i="9"/>
  <c r="P58" i="9"/>
  <c r="J58" i="9"/>
  <c r="I58" i="9"/>
  <c r="F58" i="9"/>
  <c r="BF57" i="9"/>
  <c r="BA57" i="9"/>
  <c r="AV57" i="9"/>
  <c r="AQ57" i="9"/>
  <c r="AL57" i="9"/>
  <c r="BF56" i="9"/>
  <c r="BA56" i="9"/>
  <c r="AV56" i="9"/>
  <c r="AQ56" i="9"/>
  <c r="AL56" i="9"/>
  <c r="BF55" i="9"/>
  <c r="BA55" i="9"/>
  <c r="AV55" i="9"/>
  <c r="AQ55" i="9"/>
  <c r="AL55" i="9"/>
  <c r="BA54" i="9"/>
  <c r="AV54" i="9"/>
  <c r="AQ54" i="9"/>
  <c r="AL54" i="9"/>
  <c r="BF53" i="9"/>
  <c r="BA53" i="9"/>
  <c r="AQ53" i="9"/>
  <c r="AL53" i="9"/>
  <c r="BF52" i="9"/>
  <c r="BA52" i="9"/>
  <c r="AV52" i="9"/>
  <c r="AQ52" i="9"/>
  <c r="AL52" i="9"/>
  <c r="BF51" i="9"/>
  <c r="BA51" i="9"/>
  <c r="AV51" i="9"/>
  <c r="AQ51" i="9"/>
  <c r="AL51" i="9"/>
  <c r="BF50" i="9"/>
  <c r="BA50" i="9"/>
  <c r="AV49" i="9"/>
  <c r="AQ49" i="9"/>
  <c r="AL49" i="9"/>
  <c r="BF48" i="9"/>
  <c r="BA48" i="9"/>
  <c r="AV48" i="9"/>
  <c r="AQ48" i="9"/>
  <c r="AL48" i="9"/>
  <c r="BJ42" i="9"/>
  <c r="BH42" i="9"/>
  <c r="BG42" i="9"/>
  <c r="BE42" i="9"/>
  <c r="BD42" i="9"/>
  <c r="BC42" i="9"/>
  <c r="BB42" i="9"/>
  <c r="AZ42" i="9"/>
  <c r="AY42" i="9"/>
  <c r="AX42" i="9"/>
  <c r="AW42" i="9"/>
  <c r="AU42" i="9"/>
  <c r="AT42" i="9"/>
  <c r="AS42" i="9"/>
  <c r="AR42" i="9"/>
  <c r="AP42" i="9"/>
  <c r="AO42" i="9"/>
  <c r="AN42" i="9"/>
  <c r="AM42" i="9"/>
  <c r="AK42" i="9"/>
  <c r="AJ42" i="9"/>
  <c r="AI42" i="9"/>
  <c r="AH42" i="9"/>
  <c r="AF42" i="9"/>
  <c r="AE42" i="9"/>
  <c r="AD42" i="9"/>
  <c r="AC42" i="9"/>
  <c r="AB42" i="9"/>
  <c r="Z42" i="9"/>
  <c r="Y42" i="9"/>
  <c r="X42" i="9"/>
  <c r="W42" i="9"/>
  <c r="V42" i="9"/>
  <c r="T42" i="9"/>
  <c r="S42" i="9"/>
  <c r="R42" i="9"/>
  <c r="Q42" i="9"/>
  <c r="O42" i="9"/>
  <c r="N42" i="9"/>
  <c r="M42" i="9"/>
  <c r="L42" i="9"/>
  <c r="K42" i="9"/>
  <c r="I42" i="9"/>
  <c r="G42" i="9"/>
  <c r="F42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2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8" i="9" l="1"/>
  <c r="E10" i="9"/>
  <c r="E14" i="9"/>
  <c r="E15" i="9"/>
  <c r="E26" i="9"/>
  <c r="E39" i="9"/>
  <c r="E23" i="9"/>
  <c r="E41" i="9"/>
  <c r="E50" i="9"/>
  <c r="E52" i="9"/>
  <c r="E11" i="9"/>
  <c r="E8" i="9"/>
  <c r="E54" i="9"/>
  <c r="E9" i="9"/>
  <c r="E20" i="9"/>
  <c r="E22" i="9"/>
  <c r="E25" i="9"/>
  <c r="AA42" i="9"/>
  <c r="E34" i="9"/>
  <c r="E17" i="9"/>
  <c r="AG42" i="9"/>
  <c r="E12" i="9"/>
  <c r="E16" i="9"/>
  <c r="J42" i="9"/>
  <c r="U42" i="9"/>
  <c r="E21" i="9"/>
  <c r="BF30" i="9"/>
  <c r="E30" i="9" s="1"/>
  <c r="P42" i="9"/>
  <c r="E33" i="9"/>
  <c r="E38" i="9"/>
  <c r="E48" i="9"/>
  <c r="E31" i="9"/>
  <c r="E36" i="9"/>
  <c r="E29" i="9"/>
  <c r="E55" i="9"/>
  <c r="AV58" i="9"/>
  <c r="E49" i="9"/>
  <c r="E27" i="9"/>
  <c r="AV42" i="9"/>
  <c r="E24" i="9"/>
  <c r="E51" i="9"/>
  <c r="E56" i="9"/>
  <c r="BF58" i="9"/>
  <c r="E13" i="9"/>
  <c r="BF42" i="9"/>
  <c r="AQ42" i="9"/>
  <c r="BA42" i="9"/>
  <c r="AL42" i="9"/>
  <c r="E32" i="9"/>
  <c r="AQ58" i="9"/>
  <c r="E57" i="9"/>
  <c r="E37" i="9"/>
  <c r="BA58" i="9"/>
  <c r="E53" i="9"/>
  <c r="AL58" i="9"/>
  <c r="E42" i="9" l="1"/>
  <c r="E58" i="9"/>
</calcChain>
</file>

<file path=xl/sharedStrings.xml><?xml version="1.0" encoding="utf-8"?>
<sst xmlns="http://schemas.openxmlformats.org/spreadsheetml/2006/main" count="263" uniqueCount="195">
  <si>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</si>
  <si>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</si>
  <si>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</si>
  <si>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</si>
  <si>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</si>
  <si>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</si>
  <si>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</si>
  <si>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</si>
  <si>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</si>
  <si>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</si>
  <si>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</si>
  <si>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</si>
  <si>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</si>
  <si>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</si>
  <si>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</si>
  <si>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</si>
  <si>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</si>
  <si>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</si>
  <si>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</si>
  <si>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</si>
  <si>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</si>
  <si>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</si>
  <si>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</si>
  <si>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</si>
  <si>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</si>
  <si>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</si>
  <si>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</si>
  <si>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</si>
  <si>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</si>
  <si>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</si>
  <si>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</si>
  <si>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</si>
  <si>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</si>
  <si>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</si>
  <si>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</si>
  <si>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</si>
  <si>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</si>
  <si>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</si>
  <si>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</si>
  <si>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</si>
  <si>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</si>
  <si>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</si>
  <si>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</si>
  <si>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</si>
  <si>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</si>
  <si>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</si>
  <si>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</si>
  <si>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</si>
  <si>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</si>
  <si>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</si>
  <si>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</si>
  <si>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</si>
  <si>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</si>
  <si>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</si>
  <si>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</si>
  <si>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</si>
  <si>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</si>
  <si>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</si>
  <si>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</si>
  <si>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</si>
  <si>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</si>
  <si>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</si>
  <si>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</si>
  <si>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</si>
  <si>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</si>
  <si>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</si>
  <si>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</si>
  <si>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</si>
  <si>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</si>
  <si>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</si>
  <si>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</si>
  <si>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</si>
  <si>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</si>
  <si>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</si>
  <si>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</si>
  <si>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</si>
  <si>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</si>
  <si>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</si>
  <si>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</si>
  <si>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</si>
  <si>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</si>
  <si>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</si>
  <si>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</si>
  <si>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</si>
  <si>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</si>
  <si>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</si>
  <si>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</si>
  <si>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</si>
  <si>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</si>
  <si>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</si>
  <si>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</si>
  <si>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</si>
  <si>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</si>
  <si>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</si>
  <si>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</si>
  <si>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</si>
  <si>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</si>
  <si>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</si>
  <si>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</si>
  <si>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</si>
  <si>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</si>
  <si>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</si>
  <si>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</si>
  <si>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</si>
  <si>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</si>
  <si>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</si>
  <si>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</si>
  <si>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</si>
  <si>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</si>
  <si>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</si>
  <si>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</si>
  <si>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</si>
  <si>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</si>
  <si>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</si>
  <si>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</si>
  <si>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</si>
  <si>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</si>
  <si>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</si>
  <si>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</si>
  <si>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</si>
  <si>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</si>
  <si>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</si>
  <si>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</si>
  <si>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</si>
  <si>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</si>
  <si>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</si>
  <si>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</si>
  <si>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</si>
  <si>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</si>
  <si>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</si>
  <si>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</si>
  <si>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</si>
  <si>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</si>
  <si>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</si>
  <si>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</si>
  <si>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</si>
  <si>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</si>
  <si>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</si>
  <si>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</si>
  <si>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</si>
  <si>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</si>
  <si>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</si>
  <si>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</si>
  <si>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</si>
  <si>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</si>
  <si>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</si>
  <si>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</si>
  <si>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</si>
  <si>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</si>
  <si>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</si>
  <si>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</si>
  <si>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</si>
  <si>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</si>
  <si>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</si>
  <si>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2019-2024 годы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</si>
  <si>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</si>
  <si>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постановлением Администрации г.о. Октябрьск от 11.11.2019 №1188 (в редакции постановлений от от 20.01.2020 №53;от 22.01.2021 №21; от 28.12.2021 №1106)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</si>
  <si>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</si>
  <si>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</si>
  <si>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</si>
  <si>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</si>
  <si>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</si>
  <si>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</si>
  <si>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</si>
  <si>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№44-п)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</si>
  <si>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</si>
  <si>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28.01.2022 №9-н)
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</si>
  <si>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№5)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</si>
  <si>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</si>
  <si>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</si>
  <si>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</si>
  <si>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</si>
  <si>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</si>
  <si>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</si>
  <si>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</si>
  <si>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</si>
  <si>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</si>
  <si>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</si>
  <si>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</si>
  <si>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</si>
  <si>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</si>
  <si>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</si>
  <si>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</si>
  <si>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ПО СОСТОЯНИЮ НА 01.06.2022 г.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</si>
  <si>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№488)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</si>
  <si>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</si>
  <si>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</si>
  <si>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</si>
  <si>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</si>
  <si>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</si>
  <si>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</si>
  <si>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</si>
  <si>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№88)</t>
  </si>
  <si>
    <t>34</t>
  </si>
  <si>
    <t xml:space="preserve">Утверждена постановлением Администрации г.о. Октябрьск от 27.05.2022 №537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</si>
</sst>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tabSelected="1" showWhiteSpace="0" view="pageBreakPreview" topLeftCell="A18" zoomScale="90" zoomScaleNormal="90" zoomScaleSheetLayoutView="90" workbookViewId="0">
      <selection activeCell="B63" sqref="B63"/>
    </sheetView>
  </sheetViews>
  <sheetFormatPr defaultRowHeight="15" x14ac:dyDescent="0.25"/>
  <cols>
    <col min="1" max="1" width="6.85546875" style="101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7"/>
      <c r="B1" s="3" t="s">
        <v>12</v>
      </c>
      <c r="C1" s="4"/>
      <c r="D1" s="5"/>
      <c r="E1" s="17"/>
      <c r="F1" s="133"/>
      <c r="G1" s="133"/>
      <c r="H1" s="133"/>
      <c r="I1" s="134"/>
      <c r="J1" s="134"/>
      <c r="K1" s="87"/>
      <c r="L1" s="87"/>
      <c r="M1" s="87"/>
      <c r="N1" s="87"/>
      <c r="O1" s="87"/>
      <c r="P1" s="135"/>
      <c r="Q1" s="87"/>
      <c r="R1" s="87"/>
      <c r="S1" s="87"/>
      <c r="T1" s="87"/>
      <c r="U1" s="135"/>
      <c r="V1" s="100"/>
      <c r="W1" s="87"/>
      <c r="X1" s="87"/>
      <c r="Y1" s="87"/>
      <c r="Z1" s="87"/>
      <c r="AA1" s="135"/>
      <c r="AB1" s="100"/>
      <c r="AC1" s="87"/>
      <c r="AD1" s="87"/>
      <c r="AE1" s="87"/>
      <c r="AF1" s="87"/>
      <c r="AG1" s="135"/>
      <c r="AH1" s="87"/>
      <c r="AI1" s="87"/>
      <c r="AJ1" s="87"/>
      <c r="AK1" s="87"/>
      <c r="AL1" s="135"/>
      <c r="AM1" s="87"/>
      <c r="AN1" s="87"/>
      <c r="AO1" s="87"/>
      <c r="AP1" s="87"/>
      <c r="AQ1" s="136"/>
      <c r="AR1" s="87"/>
      <c r="AS1" s="87"/>
      <c r="AT1" s="87"/>
      <c r="AU1" s="87"/>
      <c r="AV1" s="136"/>
      <c r="AW1" s="87"/>
      <c r="AX1" s="87"/>
      <c r="AY1" s="87"/>
      <c r="AZ1" s="87"/>
      <c r="BA1" s="136"/>
      <c r="BB1" s="87"/>
      <c r="BC1" s="87"/>
      <c r="BD1" s="87"/>
      <c r="BE1" s="87"/>
      <c r="BF1" s="136"/>
      <c r="BG1" s="87"/>
      <c r="BH1" s="87"/>
      <c r="BI1" s="87"/>
      <c r="BJ1" s="87"/>
      <c r="BK1" s="87"/>
      <c r="BL1" s="87"/>
      <c r="BM1" s="87"/>
      <c r="BN1" s="87"/>
    </row>
    <row r="2" spans="1:67" ht="16.5" customHeight="1" x14ac:dyDescent="0.25">
      <c r="A2" s="87"/>
      <c r="B2" s="6" t="s">
        <v>183</v>
      </c>
      <c r="C2" s="7"/>
      <c r="D2" s="5"/>
      <c r="E2" s="17"/>
      <c r="F2" s="133"/>
      <c r="G2" s="133"/>
      <c r="H2" s="133"/>
      <c r="I2" s="134"/>
      <c r="J2" s="134"/>
      <c r="K2" s="87"/>
      <c r="L2" s="87"/>
      <c r="M2" s="87"/>
      <c r="N2" s="87"/>
      <c r="O2" s="87"/>
      <c r="P2" s="135"/>
      <c r="Q2" s="87"/>
      <c r="R2" s="87"/>
      <c r="S2" s="87"/>
      <c r="T2" s="87"/>
      <c r="U2" s="135"/>
      <c r="V2" s="100"/>
      <c r="W2" s="87"/>
      <c r="X2" s="87"/>
      <c r="Y2" s="87"/>
      <c r="Z2" s="87"/>
      <c r="AA2" s="135"/>
      <c r="AB2" s="100"/>
      <c r="AC2" s="87"/>
      <c r="AD2" s="87"/>
      <c r="AE2" s="87"/>
      <c r="AF2" s="87"/>
      <c r="AG2" s="135"/>
      <c r="AH2" s="87"/>
      <c r="AI2" s="87"/>
      <c r="AJ2" s="87"/>
      <c r="AK2" s="87"/>
      <c r="AL2" s="135"/>
      <c r="AM2" s="87"/>
      <c r="AN2" s="87"/>
      <c r="AO2" s="87"/>
      <c r="AP2" s="87"/>
      <c r="AQ2" s="136"/>
      <c r="AR2" s="87"/>
      <c r="AS2" s="87"/>
      <c r="AT2" s="87"/>
      <c r="AU2" s="87"/>
      <c r="AV2" s="136"/>
      <c r="AW2" s="87"/>
      <c r="AX2" s="87"/>
      <c r="AY2" s="87"/>
      <c r="AZ2" s="87"/>
      <c r="BA2" s="136"/>
      <c r="BB2" s="87"/>
      <c r="BC2" s="87"/>
      <c r="BD2" s="87"/>
      <c r="BE2" s="87"/>
      <c r="BF2" s="136"/>
      <c r="BG2" s="87"/>
      <c r="BH2" s="87"/>
      <c r="BI2" s="87"/>
      <c r="BJ2" s="87"/>
      <c r="BK2" s="87"/>
      <c r="BL2" s="87"/>
      <c r="BM2" s="87"/>
      <c r="BN2" s="87"/>
    </row>
    <row r="3" spans="1:67" ht="12.75" customHeight="1" x14ac:dyDescent="0.25">
      <c r="A3" s="88"/>
      <c r="B3" s="8"/>
      <c r="C3" s="7"/>
      <c r="D3" s="5"/>
      <c r="E3" s="17"/>
      <c r="F3" s="137"/>
      <c r="G3" s="137"/>
      <c r="H3" s="137"/>
      <c r="I3" s="88"/>
      <c r="J3" s="88"/>
      <c r="K3" s="138"/>
      <c r="L3" s="138"/>
      <c r="M3" s="138"/>
      <c r="N3" s="138"/>
      <c r="O3" s="138"/>
      <c r="P3" s="139"/>
      <c r="Q3" s="138"/>
      <c r="R3" s="138"/>
      <c r="S3" s="138"/>
      <c r="T3" s="138"/>
      <c r="U3" s="139"/>
      <c r="V3" s="140"/>
      <c r="W3" s="138"/>
      <c r="X3" s="138"/>
      <c r="Y3" s="138"/>
      <c r="Z3" s="138"/>
      <c r="AA3" s="135"/>
      <c r="AB3" s="100"/>
      <c r="AC3" s="138"/>
      <c r="AD3" s="138"/>
      <c r="AE3" s="138"/>
      <c r="AF3" s="138"/>
      <c r="AG3" s="135"/>
      <c r="AH3" s="138"/>
      <c r="AI3" s="138"/>
      <c r="AJ3" s="138"/>
      <c r="AK3" s="138"/>
      <c r="AL3" s="135"/>
      <c r="AM3" s="138"/>
      <c r="AN3" s="138"/>
      <c r="AO3" s="138"/>
      <c r="AP3" s="138"/>
      <c r="AQ3" s="136"/>
      <c r="AR3" s="138"/>
      <c r="AS3" s="138"/>
      <c r="AT3" s="138"/>
      <c r="AU3" s="138"/>
      <c r="AV3" s="136"/>
      <c r="AW3" s="138"/>
      <c r="AX3" s="138"/>
      <c r="AY3" s="138"/>
      <c r="AZ3" s="138"/>
      <c r="BA3" s="136"/>
      <c r="BB3" s="138"/>
      <c r="BC3" s="138"/>
      <c r="BD3" s="138"/>
      <c r="BE3" s="138"/>
      <c r="BF3" s="136"/>
      <c r="BG3" s="138"/>
      <c r="BH3" s="138"/>
      <c r="BI3" s="138"/>
      <c r="BJ3" s="138"/>
      <c r="BK3" s="138"/>
      <c r="BL3" s="138"/>
      <c r="BM3" s="138"/>
      <c r="BN3" s="138"/>
    </row>
    <row r="4" spans="1:67" ht="15.75" customHeight="1" x14ac:dyDescent="0.25">
      <c r="A4" s="88"/>
      <c r="B4" s="6" t="s">
        <v>13</v>
      </c>
      <c r="C4" s="106"/>
      <c r="D4" s="107"/>
      <c r="E4" s="9"/>
      <c r="F4" s="141"/>
      <c r="G4" s="141"/>
      <c r="H4" s="141"/>
      <c r="I4" s="88"/>
      <c r="J4" s="88"/>
      <c r="K4" s="88"/>
      <c r="L4" s="88"/>
      <c r="M4" s="142"/>
      <c r="N4" s="88"/>
      <c r="O4" s="88"/>
      <c r="P4" s="139"/>
      <c r="Q4" s="88"/>
      <c r="R4" s="88"/>
      <c r="S4" s="88"/>
      <c r="T4" s="88"/>
      <c r="U4" s="139"/>
      <c r="V4" s="143"/>
      <c r="W4" s="88"/>
      <c r="X4" s="88"/>
      <c r="Y4" s="88"/>
      <c r="Z4" s="88"/>
      <c r="AA4" s="135"/>
      <c r="AB4" s="100"/>
      <c r="AC4" s="88"/>
      <c r="AD4" s="88"/>
      <c r="AE4" s="88"/>
      <c r="AF4" s="88"/>
      <c r="AG4" s="135"/>
      <c r="AH4" s="88"/>
      <c r="AI4" s="88"/>
      <c r="AJ4" s="88"/>
      <c r="AK4" s="88"/>
      <c r="AL4" s="135"/>
      <c r="AM4" s="88"/>
      <c r="AN4" s="88"/>
      <c r="AO4" s="88"/>
      <c r="AP4" s="88"/>
      <c r="AQ4" s="136"/>
      <c r="AR4" s="88"/>
      <c r="AS4" s="88"/>
      <c r="AT4" s="88"/>
      <c r="AU4" s="88"/>
      <c r="AV4" s="136"/>
      <c r="AW4" s="88"/>
      <c r="AX4" s="88"/>
      <c r="AY4" s="88"/>
      <c r="AZ4" s="88"/>
      <c r="BA4" s="136"/>
      <c r="BB4" s="88"/>
      <c r="BC4" s="88"/>
      <c r="BD4" s="88"/>
      <c r="BE4" s="88"/>
      <c r="BF4" s="136"/>
      <c r="BG4" s="88"/>
      <c r="BH4" s="88"/>
      <c r="BI4" s="88"/>
      <c r="BJ4" s="88"/>
      <c r="BK4" s="88"/>
      <c r="BL4" s="88"/>
      <c r="BM4" s="88"/>
      <c r="BN4" s="88"/>
    </row>
    <row r="5" spans="1:67" ht="13.5" customHeight="1" x14ac:dyDescent="0.25">
      <c r="A5" s="88"/>
      <c r="B5" s="6" t="s">
        <v>14</v>
      </c>
      <c r="C5" s="106"/>
      <c r="D5" s="108"/>
      <c r="E5" s="17"/>
      <c r="F5" s="137"/>
      <c r="G5" s="137"/>
      <c r="H5" s="137"/>
      <c r="I5" s="88"/>
      <c r="J5" s="88"/>
      <c r="K5" s="142"/>
      <c r="L5" s="142"/>
      <c r="M5" s="142"/>
      <c r="N5" s="88"/>
      <c r="O5" s="88"/>
      <c r="P5" s="139"/>
      <c r="Q5" s="142"/>
      <c r="R5" s="142"/>
      <c r="S5" s="88"/>
      <c r="T5" s="88"/>
      <c r="U5" s="139"/>
      <c r="V5" s="143"/>
      <c r="W5" s="142"/>
      <c r="X5" s="142"/>
      <c r="Y5" s="88"/>
      <c r="Z5" s="88"/>
      <c r="AA5" s="135"/>
      <c r="AB5" s="100"/>
      <c r="AC5" s="142"/>
      <c r="AD5" s="142"/>
      <c r="AE5" s="88"/>
      <c r="AF5" s="88"/>
      <c r="AG5" s="135"/>
      <c r="AH5" s="142"/>
      <c r="AI5" s="142"/>
      <c r="AJ5" s="88"/>
      <c r="AK5" s="88"/>
      <c r="AL5" s="135"/>
      <c r="AM5" s="142"/>
      <c r="AN5" s="142"/>
      <c r="AO5" s="88"/>
      <c r="AP5" s="88"/>
      <c r="AQ5" s="136"/>
      <c r="AR5" s="142"/>
      <c r="AS5" s="142"/>
      <c r="AT5" s="88"/>
      <c r="AU5" s="88"/>
      <c r="AV5" s="136"/>
      <c r="AW5" s="142"/>
      <c r="AX5" s="142"/>
      <c r="AY5" s="88"/>
      <c r="AZ5" s="88"/>
      <c r="BA5" s="136"/>
      <c r="BB5" s="142"/>
      <c r="BC5" s="142"/>
      <c r="BD5" s="88"/>
      <c r="BE5" s="88"/>
      <c r="BF5" s="136"/>
      <c r="BG5" s="142"/>
      <c r="BH5" s="142"/>
      <c r="BI5" s="88"/>
      <c r="BJ5" s="88"/>
      <c r="BK5" s="88"/>
      <c r="BL5" s="88"/>
      <c r="BM5" s="88"/>
      <c r="BN5" s="88"/>
    </row>
    <row r="6" spans="1:67" s="11" customFormat="1" ht="34.5" customHeight="1" x14ac:dyDescent="0.25">
      <c r="A6" s="89"/>
      <c r="B6" s="22"/>
      <c r="C6" s="23"/>
      <c r="D6" s="23"/>
      <c r="E6" s="24" t="s">
        <v>45</v>
      </c>
      <c r="F6" s="144"/>
      <c r="G6" s="144"/>
      <c r="H6" s="144"/>
      <c r="I6" s="144"/>
      <c r="J6" s="144"/>
      <c r="K6" s="189">
        <v>2016</v>
      </c>
      <c r="L6" s="189"/>
      <c r="M6" s="189"/>
      <c r="N6" s="189"/>
      <c r="O6" s="25"/>
      <c r="P6" s="144"/>
      <c r="Q6" s="189">
        <v>2017</v>
      </c>
      <c r="R6" s="189"/>
      <c r="S6" s="189"/>
      <c r="T6" s="189"/>
      <c r="U6" s="145"/>
      <c r="V6" s="26"/>
      <c r="W6" s="189">
        <v>2018</v>
      </c>
      <c r="X6" s="189"/>
      <c r="Y6" s="189"/>
      <c r="Z6" s="189"/>
      <c r="AA6" s="145"/>
      <c r="AB6" s="26"/>
      <c r="AC6" s="189">
        <v>2019</v>
      </c>
      <c r="AD6" s="189"/>
      <c r="AE6" s="189"/>
      <c r="AF6" s="189"/>
      <c r="AG6" s="145"/>
      <c r="AH6" s="189">
        <v>2020</v>
      </c>
      <c r="AI6" s="189"/>
      <c r="AJ6" s="189"/>
      <c r="AK6" s="189"/>
      <c r="AL6" s="145"/>
      <c r="AM6" s="189">
        <v>2021</v>
      </c>
      <c r="AN6" s="189"/>
      <c r="AO6" s="189"/>
      <c r="AP6" s="189"/>
      <c r="AQ6" s="145"/>
      <c r="AR6" s="189">
        <v>2022</v>
      </c>
      <c r="AS6" s="189"/>
      <c r="AT6" s="189"/>
      <c r="AU6" s="189"/>
      <c r="AV6" s="145"/>
      <c r="AW6" s="189">
        <v>2023</v>
      </c>
      <c r="AX6" s="189"/>
      <c r="AY6" s="189"/>
      <c r="AZ6" s="189"/>
      <c r="BA6" s="145"/>
      <c r="BB6" s="189">
        <v>2024</v>
      </c>
      <c r="BC6" s="189"/>
      <c r="BD6" s="189"/>
      <c r="BE6" s="189"/>
      <c r="BF6" s="145"/>
      <c r="BG6" s="189">
        <v>2025</v>
      </c>
      <c r="BH6" s="189"/>
      <c r="BI6" s="189"/>
      <c r="BJ6" s="189"/>
      <c r="BK6" s="189" t="s">
        <v>177</v>
      </c>
      <c r="BL6" s="189"/>
      <c r="BM6" s="189"/>
      <c r="BN6" s="189"/>
      <c r="BO6" s="189"/>
    </row>
    <row r="7" spans="1:67" s="20" customFormat="1" ht="53.25" customHeight="1" x14ac:dyDescent="0.25">
      <c r="A7" s="90" t="s">
        <v>10</v>
      </c>
      <c r="B7" s="32" t="s">
        <v>0</v>
      </c>
      <c r="C7" s="32" t="s">
        <v>1</v>
      </c>
      <c r="D7" s="32" t="s">
        <v>72</v>
      </c>
      <c r="E7" s="29" t="s">
        <v>122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94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95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179</v>
      </c>
      <c r="BG7" s="2" t="s">
        <v>24</v>
      </c>
      <c r="BH7" s="2" t="s">
        <v>9</v>
      </c>
      <c r="BI7" s="2" t="s">
        <v>8</v>
      </c>
      <c r="BJ7" s="28" t="s">
        <v>7</v>
      </c>
      <c r="BK7" s="1" t="s">
        <v>178</v>
      </c>
      <c r="BL7" s="182" t="s">
        <v>24</v>
      </c>
      <c r="BM7" s="182" t="s">
        <v>9</v>
      </c>
      <c r="BN7" s="182" t="s">
        <v>8</v>
      </c>
      <c r="BO7" s="183" t="s">
        <v>7</v>
      </c>
    </row>
    <row r="8" spans="1:67" s="42" customFormat="1" ht="172.5" customHeight="1" x14ac:dyDescent="0.25">
      <c r="A8" s="86" t="s">
        <v>46</v>
      </c>
      <c r="B8" s="15" t="s">
        <v>120</v>
      </c>
      <c r="C8" s="15" t="s">
        <v>35</v>
      </c>
      <c r="D8" s="15" t="s">
        <v>163</v>
      </c>
      <c r="E8" s="33">
        <f>J8+P8+U8+AA8+AG8+AL8+AQ8+AV8+BA8+BF8+BK8</f>
        <v>461643.49999999994</v>
      </c>
      <c r="F8" s="41"/>
      <c r="G8" s="41"/>
      <c r="H8" s="41"/>
      <c r="I8" s="41"/>
      <c r="J8" s="41">
        <f t="shared" ref="J8:J38" si="0">K8+L8+M8+N8</f>
        <v>0</v>
      </c>
      <c r="K8" s="16"/>
      <c r="L8" s="16"/>
      <c r="M8" s="16"/>
      <c r="N8" s="16"/>
      <c r="O8" s="16"/>
      <c r="P8" s="41">
        <f t="shared" ref="P8:P38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53120.9</v>
      </c>
      <c r="AM8" s="16"/>
      <c r="AN8" s="16"/>
      <c r="AO8" s="16">
        <v>53120.9</v>
      </c>
      <c r="AP8" s="16"/>
      <c r="AQ8" s="41">
        <f>AR8+AS8+AT8+AU8</f>
        <v>46217.599999999999</v>
      </c>
      <c r="AR8" s="16"/>
      <c r="AS8" s="16"/>
      <c r="AT8" s="16">
        <v>46217.599999999999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55"/>
      <c r="BK8" s="50">
        <f>BL8+BM8+BN8+BO8</f>
        <v>0</v>
      </c>
      <c r="BL8" s="16"/>
      <c r="BM8" s="16"/>
      <c r="BN8" s="16"/>
      <c r="BO8" s="40"/>
    </row>
    <row r="9" spans="1:67" s="42" customFormat="1" ht="90" customHeight="1" x14ac:dyDescent="0.25">
      <c r="A9" s="86" t="s">
        <v>47</v>
      </c>
      <c r="B9" s="15" t="s">
        <v>136</v>
      </c>
      <c r="C9" s="15" t="s">
        <v>83</v>
      </c>
      <c r="D9" s="15" t="s">
        <v>187</v>
      </c>
      <c r="E9" s="33">
        <f>I9+P9+U9+AA9+AG9+AL9+AQ9+AV9+BA9+BF9+BK9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>
        <v>0</v>
      </c>
      <c r="BD9" s="16">
        <v>99</v>
      </c>
      <c r="BE9" s="16"/>
      <c r="BF9" s="43">
        <f>BG9+BH9+BI9+BJ9</f>
        <v>99</v>
      </c>
      <c r="BH9" s="16"/>
      <c r="BI9" s="16">
        <v>99</v>
      </c>
      <c r="BJ9" s="55"/>
      <c r="BK9" s="50">
        <f>BL9+BM9+BN9+BO9</f>
        <v>0</v>
      </c>
      <c r="BL9" s="16"/>
      <c r="BM9" s="16"/>
      <c r="BN9" s="16"/>
      <c r="BO9" s="40"/>
    </row>
    <row r="10" spans="1:67" s="42" customFormat="1" ht="141" customHeight="1" x14ac:dyDescent="0.25">
      <c r="A10" s="86" t="s">
        <v>48</v>
      </c>
      <c r="B10" s="15" t="s">
        <v>113</v>
      </c>
      <c r="C10" s="15" t="s">
        <v>36</v>
      </c>
      <c r="D10" s="15" t="s">
        <v>184</v>
      </c>
      <c r="E10" s="33">
        <f>G10+H10+I10+J10+P10+U10+AA10+AG10+AL10+AQ10+AV10+BA10+BF10+BK10</f>
        <v>47975.199999999997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4838</v>
      </c>
      <c r="AM10" s="16"/>
      <c r="AN10" s="16"/>
      <c r="AO10" s="16">
        <v>4838</v>
      </c>
      <c r="AP10" s="16"/>
      <c r="AQ10" s="41">
        <f>AR10+AS10+AT10+AU10</f>
        <v>4842.6000000000004</v>
      </c>
      <c r="AR10" s="47"/>
      <c r="AS10" s="16">
        <v>327.10000000000002</v>
      </c>
      <c r="AT10" s="16">
        <v>4515.5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5287.8</v>
      </c>
      <c r="BG10" s="47"/>
      <c r="BH10" s="16"/>
      <c r="BI10" s="16">
        <v>5287.8</v>
      </c>
      <c r="BJ10" s="55"/>
      <c r="BK10" s="50">
        <f>BL10+BM10+BN10+BO10</f>
        <v>10329.299999999999</v>
      </c>
      <c r="BL10" s="16"/>
      <c r="BM10" s="16"/>
      <c r="BN10" s="16">
        <v>10329.299999999999</v>
      </c>
      <c r="BO10" s="40"/>
    </row>
    <row r="11" spans="1:67" s="42" customFormat="1" ht="106.5" customHeight="1" x14ac:dyDescent="0.25">
      <c r="A11" s="86" t="s">
        <v>49</v>
      </c>
      <c r="B11" s="30" t="s">
        <v>147</v>
      </c>
      <c r="C11" s="30" t="s">
        <v>39</v>
      </c>
      <c r="D11" s="30" t="s">
        <v>180</v>
      </c>
      <c r="E11" s="34">
        <f>U11+AA11+AG11+AL11+AQ11+BK11</f>
        <v>432727.30000000005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13107.7</v>
      </c>
      <c r="AM11" s="16"/>
      <c r="AN11" s="48">
        <v>8892.9</v>
      </c>
      <c r="AO11" s="16">
        <v>4214.8</v>
      </c>
      <c r="AP11" s="16">
        <v>0</v>
      </c>
      <c r="AQ11" s="45">
        <f>AR11+AS11+AT11+AU11</f>
        <v>0</v>
      </c>
      <c r="AR11" s="16"/>
      <c r="AS11" s="16"/>
      <c r="AT11" s="16"/>
      <c r="AU11" s="16">
        <v>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55"/>
      <c r="BK11" s="50">
        <f>BL11+BM11+BN11+BO11</f>
        <v>0</v>
      </c>
      <c r="BL11" s="16"/>
      <c r="BM11" s="16"/>
      <c r="BN11" s="16"/>
      <c r="BO11" s="40"/>
    </row>
    <row r="12" spans="1:67" s="42" customFormat="1" ht="65.25" customHeight="1" x14ac:dyDescent="0.25">
      <c r="A12" s="86" t="s">
        <v>50</v>
      </c>
      <c r="B12" s="15" t="s">
        <v>28</v>
      </c>
      <c r="C12" s="15" t="s">
        <v>82</v>
      </c>
      <c r="D12" s="15" t="s">
        <v>43</v>
      </c>
      <c r="E12" s="33">
        <f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56"/>
      <c r="BK12" s="184"/>
      <c r="BL12" s="49"/>
      <c r="BM12" s="49"/>
      <c r="BN12" s="49"/>
      <c r="BO12" s="40"/>
    </row>
    <row r="13" spans="1:67" s="42" customFormat="1" ht="81" customHeight="1" x14ac:dyDescent="0.25">
      <c r="A13" s="86" t="s">
        <v>51</v>
      </c>
      <c r="B13" s="15" t="s">
        <v>44</v>
      </c>
      <c r="C13" s="15" t="s">
        <v>37</v>
      </c>
      <c r="D13" s="15" t="s">
        <v>175</v>
      </c>
      <c r="E13" s="33">
        <f>G13+H13+I13+J13+P13+U13+AA13+AG13+AL13+AQ13+AV13+BA13</f>
        <v>136013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8" si="2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8" si="3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8" si="4">AR13+AS13+AT13+AU13</f>
        <v>12048.3</v>
      </c>
      <c r="AR13" s="16"/>
      <c r="AS13" s="16"/>
      <c r="AT13" s="16">
        <v>12048.3</v>
      </c>
      <c r="AU13" s="48"/>
      <c r="AV13" s="45">
        <f t="shared" ref="AV13:AV38" si="5">AW13+AX13+AY13+AZ13</f>
        <v>8398.1</v>
      </c>
      <c r="AW13" s="16"/>
      <c r="AX13" s="16"/>
      <c r="AY13" s="16">
        <v>8398.1</v>
      </c>
      <c r="AZ13" s="49"/>
      <c r="BA13" s="45">
        <f t="shared" ref="BA13:BA17" si="6">BB13+BC13+BD13+BE13</f>
        <v>8263.2000000000007</v>
      </c>
      <c r="BB13" s="16"/>
      <c r="BC13" s="16"/>
      <c r="BD13" s="16">
        <v>8263.2000000000007</v>
      </c>
      <c r="BE13" s="49"/>
      <c r="BF13" s="45">
        <f>BG13+BH13+BI13+BJ13</f>
        <v>0</v>
      </c>
      <c r="BG13" s="16"/>
      <c r="BH13" s="16"/>
      <c r="BI13" s="16"/>
      <c r="BJ13" s="56"/>
      <c r="BK13" s="184"/>
      <c r="BL13" s="49"/>
      <c r="BM13" s="49"/>
      <c r="BN13" s="49"/>
      <c r="BO13" s="40"/>
    </row>
    <row r="14" spans="1:67" s="42" customFormat="1" ht="68.25" customHeight="1" x14ac:dyDescent="0.25">
      <c r="A14" s="86" t="s">
        <v>52</v>
      </c>
      <c r="B14" s="15" t="s">
        <v>26</v>
      </c>
      <c r="C14" s="15" t="s">
        <v>34</v>
      </c>
      <c r="D14" s="15" t="s">
        <v>156</v>
      </c>
      <c r="E14" s="33">
        <f>AQ14+AV14+BA14+BF14+BK14</f>
        <v>41472.100000000006</v>
      </c>
      <c r="F14" s="41"/>
      <c r="G14" s="41"/>
      <c r="H14" s="41"/>
      <c r="I14" s="41"/>
      <c r="J14" s="41">
        <f t="shared" si="0"/>
        <v>0</v>
      </c>
      <c r="K14" s="16"/>
      <c r="L14" s="16"/>
      <c r="M14" s="16"/>
      <c r="N14" s="16"/>
      <c r="O14" s="16"/>
      <c r="P14" s="41">
        <f t="shared" si="1"/>
        <v>0</v>
      </c>
      <c r="Q14" s="16"/>
      <c r="R14" s="16"/>
      <c r="S14" s="16"/>
      <c r="T14" s="16"/>
      <c r="U14" s="41">
        <f t="shared" ref="U14:U38" si="7">V14+W14+X14+Y14</f>
        <v>0</v>
      </c>
      <c r="V14" s="16"/>
      <c r="W14" s="16"/>
      <c r="X14" s="16"/>
      <c r="Y14" s="16"/>
      <c r="Z14" s="16"/>
      <c r="AA14" s="41">
        <f t="shared" ref="AA14:AA38" si="8">AB14+AC14+AD14+AE14</f>
        <v>0</v>
      </c>
      <c r="AB14" s="16"/>
      <c r="AC14" s="16"/>
      <c r="AD14" s="16"/>
      <c r="AE14" s="16"/>
      <c r="AF14" s="16"/>
      <c r="AG14" s="41">
        <f t="shared" si="2"/>
        <v>0</v>
      </c>
      <c r="AH14" s="16"/>
      <c r="AI14" s="16"/>
      <c r="AJ14" s="16"/>
      <c r="AK14" s="16"/>
      <c r="AL14" s="41">
        <f t="shared" si="3"/>
        <v>0</v>
      </c>
      <c r="AM14" s="16"/>
      <c r="AN14" s="16"/>
      <c r="AO14" s="16"/>
      <c r="AP14" s="16"/>
      <c r="AQ14" s="41">
        <f t="shared" si="4"/>
        <v>8658.4000000000015</v>
      </c>
      <c r="AR14" s="16">
        <v>895.1</v>
      </c>
      <c r="AS14" s="16">
        <v>4293</v>
      </c>
      <c r="AT14" s="16">
        <v>3470.3</v>
      </c>
      <c r="AU14" s="16"/>
      <c r="AV14" s="41">
        <f t="shared" si="5"/>
        <v>8627.9</v>
      </c>
      <c r="AW14" s="16">
        <v>874.5</v>
      </c>
      <c r="AX14" s="16">
        <v>4225.7</v>
      </c>
      <c r="AY14" s="16">
        <v>3527.7</v>
      </c>
      <c r="AZ14" s="16"/>
      <c r="BA14" s="41">
        <f t="shared" si="6"/>
        <v>8910.1</v>
      </c>
      <c r="BB14" s="16">
        <v>865.5</v>
      </c>
      <c r="BC14" s="16">
        <v>4225.7</v>
      </c>
      <c r="BD14" s="16">
        <v>3818.9</v>
      </c>
      <c r="BE14" s="16"/>
      <c r="BF14" s="41">
        <f>BG14+BH14+BI14+BJ14</f>
        <v>15275.7</v>
      </c>
      <c r="BG14" s="16">
        <v>2523.6</v>
      </c>
      <c r="BH14" s="16">
        <v>8522.2999999999993</v>
      </c>
      <c r="BI14" s="16">
        <v>4229.8</v>
      </c>
      <c r="BJ14" s="55"/>
      <c r="BK14" s="50">
        <f>BL14+BM14+BN14+BO14</f>
        <v>0</v>
      </c>
      <c r="BL14" s="16"/>
      <c r="BM14" s="16"/>
      <c r="BN14" s="16"/>
      <c r="BO14" s="40"/>
    </row>
    <row r="15" spans="1:67" s="42" customFormat="1" ht="141" customHeight="1" x14ac:dyDescent="0.25">
      <c r="A15" s="86" t="s">
        <v>53</v>
      </c>
      <c r="B15" s="15" t="s">
        <v>124</v>
      </c>
      <c r="C15" s="15" t="s">
        <v>29</v>
      </c>
      <c r="D15" s="15" t="s">
        <v>185</v>
      </c>
      <c r="E15" s="33">
        <f>P15+U15+AA15+AG15+AL15+AQ15+AV15+BA15+BF15+BK15</f>
        <v>34571.999999999993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200</v>
      </c>
      <c r="Q15" s="16"/>
      <c r="R15" s="16"/>
      <c r="S15" s="16">
        <v>200</v>
      </c>
      <c r="T15" s="16"/>
      <c r="U15" s="41">
        <f t="shared" si="7"/>
        <v>606</v>
      </c>
      <c r="V15" s="16"/>
      <c r="W15" s="16"/>
      <c r="X15" s="16"/>
      <c r="Y15" s="16">
        <v>606</v>
      </c>
      <c r="Z15" s="16"/>
      <c r="AA15" s="41">
        <f t="shared" si="8"/>
        <v>6649.0999999999995</v>
      </c>
      <c r="AB15" s="16"/>
      <c r="AC15" s="16"/>
      <c r="AD15" s="16">
        <v>5478.4</v>
      </c>
      <c r="AE15" s="16">
        <v>1170.7</v>
      </c>
      <c r="AF15" s="16"/>
      <c r="AG15" s="41">
        <f t="shared" si="2"/>
        <v>5895.5</v>
      </c>
      <c r="AH15" s="16"/>
      <c r="AI15" s="16">
        <v>5490.6</v>
      </c>
      <c r="AJ15" s="16">
        <v>404.9</v>
      </c>
      <c r="AK15" s="16"/>
      <c r="AL15" s="41">
        <f t="shared" si="3"/>
        <v>18074.2</v>
      </c>
      <c r="AM15" s="16">
        <v>12107.4</v>
      </c>
      <c r="AN15" s="16">
        <v>4335.1000000000004</v>
      </c>
      <c r="AO15" s="16">
        <v>1631.7</v>
      </c>
      <c r="AP15" s="16"/>
      <c r="AQ15" s="41">
        <f t="shared" si="4"/>
        <v>1196.8</v>
      </c>
      <c r="AR15" s="16">
        <v>610.1</v>
      </c>
      <c r="AS15" s="16">
        <v>485.7</v>
      </c>
      <c r="AT15" s="16">
        <v>101</v>
      </c>
      <c r="AU15" s="16"/>
      <c r="AV15" s="41">
        <f t="shared" si="5"/>
        <v>328.6</v>
      </c>
      <c r="AW15" s="16"/>
      <c r="AX15" s="16"/>
      <c r="AY15" s="16">
        <v>328.6</v>
      </c>
      <c r="AZ15" s="16"/>
      <c r="BA15" s="41">
        <f t="shared" si="6"/>
        <v>540.6</v>
      </c>
      <c r="BB15" s="16"/>
      <c r="BC15" s="16"/>
      <c r="BD15" s="16">
        <v>540.6</v>
      </c>
      <c r="BE15" s="16"/>
      <c r="BF15" s="41">
        <f>BG15+BH15+BI15+BJ15</f>
        <v>540.6</v>
      </c>
      <c r="BG15" s="16"/>
      <c r="BH15" s="16"/>
      <c r="BI15" s="16">
        <v>540.6</v>
      </c>
      <c r="BJ15" s="55"/>
      <c r="BK15" s="50">
        <f>BL15+BM15+BN15+BO15</f>
        <v>540.6</v>
      </c>
      <c r="BL15" s="16"/>
      <c r="BM15" s="16"/>
      <c r="BN15" s="16">
        <v>540.6</v>
      </c>
      <c r="BO15" s="40"/>
    </row>
    <row r="16" spans="1:67" s="42" customFormat="1" ht="79.5" customHeight="1" x14ac:dyDescent="0.25">
      <c r="A16" s="86" t="s">
        <v>54</v>
      </c>
      <c r="B16" s="15" t="s">
        <v>86</v>
      </c>
      <c r="C16" s="15" t="s">
        <v>37</v>
      </c>
      <c r="D16" s="15" t="s">
        <v>176</v>
      </c>
      <c r="E16" s="33">
        <f>G16+H16+I16+J16+P16+U16+AA16+AG16+AL16+AQ16+AV16</f>
        <v>335354.8</v>
      </c>
      <c r="F16" s="45"/>
      <c r="G16" s="45"/>
      <c r="H16" s="45"/>
      <c r="I16" s="45"/>
      <c r="J16" s="41">
        <f t="shared" si="0"/>
        <v>0</v>
      </c>
      <c r="K16" s="48"/>
      <c r="L16" s="48"/>
      <c r="M16" s="48"/>
      <c r="N16" s="48"/>
      <c r="O16" s="48"/>
      <c r="P16" s="41">
        <f t="shared" si="1"/>
        <v>0</v>
      </c>
      <c r="Q16" s="44"/>
      <c r="R16" s="48"/>
      <c r="S16" s="48"/>
      <c r="T16" s="48"/>
      <c r="U16" s="41">
        <f t="shared" si="7"/>
        <v>11056.5</v>
      </c>
      <c r="V16" s="16"/>
      <c r="W16" s="48"/>
      <c r="X16" s="48"/>
      <c r="Y16" s="48">
        <v>11056.5</v>
      </c>
      <c r="Z16" s="48"/>
      <c r="AA16" s="41">
        <f t="shared" si="8"/>
        <v>7016.8</v>
      </c>
      <c r="AB16" s="16"/>
      <c r="AC16" s="48"/>
      <c r="AD16" s="48"/>
      <c r="AE16" s="48">
        <v>7016.8</v>
      </c>
      <c r="AF16" s="48"/>
      <c r="AG16" s="41">
        <f t="shared" si="2"/>
        <v>3390.4</v>
      </c>
      <c r="AH16" s="48"/>
      <c r="AI16" s="48"/>
      <c r="AJ16" s="48">
        <v>3390.4</v>
      </c>
      <c r="AK16" s="48"/>
      <c r="AL16" s="41">
        <f t="shared" si="3"/>
        <v>99955.7</v>
      </c>
      <c r="AM16" s="48"/>
      <c r="AN16" s="48">
        <v>8996</v>
      </c>
      <c r="AO16" s="48">
        <v>4997.8</v>
      </c>
      <c r="AP16" s="48">
        <v>85961.9</v>
      </c>
      <c r="AQ16" s="41">
        <f t="shared" si="4"/>
        <v>195086.59999999998</v>
      </c>
      <c r="AR16" s="48"/>
      <c r="AS16" s="48">
        <v>38416</v>
      </c>
      <c r="AT16" s="48">
        <v>8608.2999999999993</v>
      </c>
      <c r="AU16" s="48">
        <v>148062.29999999999</v>
      </c>
      <c r="AV16" s="41">
        <f t="shared" si="5"/>
        <v>18848.8</v>
      </c>
      <c r="AW16" s="48"/>
      <c r="AX16" s="48">
        <v>2673.2</v>
      </c>
      <c r="AY16" s="48">
        <v>942.4</v>
      </c>
      <c r="AZ16" s="48">
        <v>15233.2</v>
      </c>
      <c r="BA16" s="41">
        <f t="shared" si="6"/>
        <v>0</v>
      </c>
      <c r="BB16" s="48"/>
      <c r="BC16" s="48"/>
      <c r="BD16" s="48"/>
      <c r="BE16" s="48"/>
      <c r="BF16" s="41">
        <f>BG16+BH16+BI16+BJ16</f>
        <v>0</v>
      </c>
      <c r="BG16" s="48"/>
      <c r="BH16" s="48"/>
      <c r="BI16" s="48"/>
      <c r="BJ16" s="180"/>
      <c r="BK16" s="185"/>
      <c r="BL16" s="48"/>
      <c r="BM16" s="48"/>
      <c r="BN16" s="48"/>
      <c r="BO16" s="40"/>
    </row>
    <row r="17" spans="1:67" s="42" customFormat="1" ht="58.5" customHeight="1" x14ac:dyDescent="0.25">
      <c r="A17" s="86" t="s">
        <v>55</v>
      </c>
      <c r="B17" s="15" t="s">
        <v>74</v>
      </c>
      <c r="C17" s="15" t="s">
        <v>75</v>
      </c>
      <c r="D17" s="15" t="s">
        <v>76</v>
      </c>
      <c r="E17" s="33">
        <f>G17+H17+I17+J17+P17+U17+AA17+AG17+AL17+AQ17+AV17</f>
        <v>0</v>
      </c>
      <c r="F17" s="41"/>
      <c r="G17" s="41"/>
      <c r="H17" s="41"/>
      <c r="I17" s="41"/>
      <c r="J17" s="41">
        <f t="shared" si="0"/>
        <v>0</v>
      </c>
      <c r="K17" s="16"/>
      <c r="L17" s="16"/>
      <c r="M17" s="16"/>
      <c r="N17" s="16"/>
      <c r="O17" s="16"/>
      <c r="P17" s="41">
        <f t="shared" si="1"/>
        <v>0</v>
      </c>
      <c r="Q17" s="16"/>
      <c r="R17" s="16"/>
      <c r="S17" s="16"/>
      <c r="T17" s="16"/>
      <c r="U17" s="41">
        <f t="shared" si="7"/>
        <v>0</v>
      </c>
      <c r="V17" s="16"/>
      <c r="W17" s="34"/>
      <c r="X17" s="16"/>
      <c r="Y17" s="16"/>
      <c r="Z17" s="16"/>
      <c r="AA17" s="41">
        <f t="shared" si="8"/>
        <v>0</v>
      </c>
      <c r="AB17" s="16"/>
      <c r="AC17" s="34"/>
      <c r="AD17" s="16"/>
      <c r="AE17" s="16"/>
      <c r="AF17" s="16"/>
      <c r="AG17" s="41">
        <f t="shared" si="2"/>
        <v>0</v>
      </c>
      <c r="AH17" s="34"/>
      <c r="AI17" s="16"/>
      <c r="AJ17" s="16"/>
      <c r="AK17" s="16"/>
      <c r="AL17" s="41">
        <f t="shared" si="3"/>
        <v>0</v>
      </c>
      <c r="AM17" s="34"/>
      <c r="AN17" s="16"/>
      <c r="AO17" s="16"/>
      <c r="AP17" s="16"/>
      <c r="AQ17" s="41">
        <f t="shared" si="4"/>
        <v>0</v>
      </c>
      <c r="AR17" s="16"/>
      <c r="AS17" s="16"/>
      <c r="AT17" s="16"/>
      <c r="AU17" s="16"/>
      <c r="AV17" s="41">
        <f t="shared" si="5"/>
        <v>0</v>
      </c>
      <c r="AW17" s="16"/>
      <c r="AX17" s="16"/>
      <c r="AY17" s="16"/>
      <c r="AZ17" s="16"/>
      <c r="BA17" s="41">
        <f t="shared" si="6"/>
        <v>0</v>
      </c>
      <c r="BB17" s="16"/>
      <c r="BC17" s="16"/>
      <c r="BD17" s="16"/>
      <c r="BE17" s="16"/>
      <c r="BF17" s="41">
        <f>BG17+BH17+BI17+BJ17</f>
        <v>0</v>
      </c>
      <c r="BG17" s="16"/>
      <c r="BH17" s="16"/>
      <c r="BI17" s="16"/>
      <c r="BJ17" s="55"/>
      <c r="BK17" s="50"/>
      <c r="BL17" s="16"/>
      <c r="BM17" s="16"/>
      <c r="BN17" s="16"/>
      <c r="BO17" s="40"/>
    </row>
    <row r="18" spans="1:67" s="42" customFormat="1" ht="121.5" customHeight="1" x14ac:dyDescent="0.25">
      <c r="A18" s="86" t="s">
        <v>56</v>
      </c>
      <c r="B18" s="15" t="s">
        <v>92</v>
      </c>
      <c r="C18" s="15" t="s">
        <v>93</v>
      </c>
      <c r="D18" s="15" t="s">
        <v>157</v>
      </c>
      <c r="E18" s="33">
        <f>G18+H18+I18+J18+P18+U18+AA18+AG18+AL18+AQ18+AV18+BA18+BF18+BK18</f>
        <v>153468.70000000001</v>
      </c>
      <c r="F18" s="41"/>
      <c r="G18" s="41"/>
      <c r="H18" s="41"/>
      <c r="I18" s="41"/>
      <c r="J18" s="41"/>
      <c r="K18" s="16"/>
      <c r="L18" s="16"/>
      <c r="M18" s="16"/>
      <c r="N18" s="16"/>
      <c r="O18" s="16"/>
      <c r="P18" s="41"/>
      <c r="Q18" s="16"/>
      <c r="R18" s="16"/>
      <c r="S18" s="16"/>
      <c r="T18" s="16"/>
      <c r="U18" s="41"/>
      <c r="V18" s="16"/>
      <c r="W18" s="34"/>
      <c r="X18" s="16"/>
      <c r="Y18" s="16"/>
      <c r="Z18" s="16"/>
      <c r="AA18" s="41"/>
      <c r="AB18" s="16"/>
      <c r="AC18" s="34"/>
      <c r="AD18" s="16"/>
      <c r="AE18" s="16"/>
      <c r="AF18" s="16"/>
      <c r="AG18" s="41"/>
      <c r="AH18" s="34"/>
      <c r="AI18" s="16"/>
      <c r="AJ18" s="16"/>
      <c r="AK18" s="16"/>
      <c r="AL18" s="41">
        <f>AM18+AN18+AO18</f>
        <v>32458.6</v>
      </c>
      <c r="AM18" s="34">
        <v>1184.7</v>
      </c>
      <c r="AN18" s="16">
        <v>2533.6</v>
      </c>
      <c r="AO18" s="16">
        <v>28740.3</v>
      </c>
      <c r="AP18" s="16"/>
      <c r="AQ18" s="41">
        <f>SUM(AR18:AU18)</f>
        <v>32263</v>
      </c>
      <c r="AR18" s="16">
        <v>1189.8</v>
      </c>
      <c r="AS18" s="16">
        <v>2434.6999999999998</v>
      </c>
      <c r="AT18" s="16">
        <v>28638.5</v>
      </c>
      <c r="AU18" s="16"/>
      <c r="AV18" s="41">
        <f>SUM(AW18:AZ18)</f>
        <v>30684.7</v>
      </c>
      <c r="AW18" s="16">
        <v>1227.9000000000001</v>
      </c>
      <c r="AX18" s="16">
        <v>2048.1</v>
      </c>
      <c r="AY18" s="16">
        <v>27408.7</v>
      </c>
      <c r="AZ18" s="16"/>
      <c r="BA18" s="41">
        <f>SUM(BB18:BE18)</f>
        <v>30690.3</v>
      </c>
      <c r="BB18" s="16">
        <v>1270.0999999999999</v>
      </c>
      <c r="BC18" s="16">
        <v>2048.1</v>
      </c>
      <c r="BD18" s="16">
        <v>27372.1</v>
      </c>
      <c r="BE18" s="16"/>
      <c r="BF18" s="41">
        <f>SUM(BG18:BJ18)</f>
        <v>27372.1</v>
      </c>
      <c r="BG18" s="16"/>
      <c r="BH18" s="16"/>
      <c r="BI18" s="16">
        <v>27372.1</v>
      </c>
      <c r="BJ18" s="55"/>
      <c r="BK18" s="50">
        <f>BL18+BM18+BN18+BO18</f>
        <v>0</v>
      </c>
      <c r="BL18" s="16"/>
      <c r="BM18" s="16"/>
      <c r="BN18" s="16"/>
      <c r="BO18" s="40"/>
    </row>
    <row r="19" spans="1:67" s="42" customFormat="1" ht="121.5" customHeight="1" x14ac:dyDescent="0.25">
      <c r="A19" s="86" t="s">
        <v>57</v>
      </c>
      <c r="B19" s="15" t="s">
        <v>182</v>
      </c>
      <c r="C19" s="15" t="s">
        <v>30</v>
      </c>
      <c r="D19" s="30" t="s">
        <v>194</v>
      </c>
      <c r="E19" s="33">
        <f>BF19+BK19</f>
        <v>18425.04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/>
      <c r="AM19" s="34"/>
      <c r="AN19" s="16"/>
      <c r="AO19" s="16"/>
      <c r="AP19" s="16"/>
      <c r="AQ19" s="41"/>
      <c r="AR19" s="16"/>
      <c r="AS19" s="16"/>
      <c r="AT19" s="16"/>
      <c r="AU19" s="16"/>
      <c r="AV19" s="41"/>
      <c r="AW19" s="16"/>
      <c r="AX19" s="16"/>
      <c r="AY19" s="16"/>
      <c r="AZ19" s="16"/>
      <c r="BA19" s="41"/>
      <c r="BB19" s="16"/>
      <c r="BC19" s="16"/>
      <c r="BD19" s="16"/>
      <c r="BE19" s="16"/>
      <c r="BF19" s="41">
        <f>SUM(BG19:BJ19)</f>
        <v>3070.84</v>
      </c>
      <c r="BG19" s="16"/>
      <c r="BH19" s="16"/>
      <c r="BI19" s="16">
        <v>3070.84</v>
      </c>
      <c r="BJ19" s="55"/>
      <c r="BK19" s="50">
        <f>BL19+BM19+BN19+BO19</f>
        <v>15354.2</v>
      </c>
      <c r="BL19" s="16"/>
      <c r="BM19" s="16"/>
      <c r="BN19" s="16">
        <v>15354.2</v>
      </c>
      <c r="BO19" s="40"/>
    </row>
    <row r="20" spans="1:67" s="42" customFormat="1" ht="143.25" customHeight="1" x14ac:dyDescent="0.25">
      <c r="A20" s="86" t="s">
        <v>58</v>
      </c>
      <c r="B20" s="15" t="s">
        <v>141</v>
      </c>
      <c r="C20" s="15" t="s">
        <v>30</v>
      </c>
      <c r="D20" s="15" t="s">
        <v>192</v>
      </c>
      <c r="E20" s="33">
        <f>J20+P20+U20+AA20+AG20+AL20+AQ20+AV20+BA20</f>
        <v>23691.5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7"/>
        <v>1342</v>
      </c>
      <c r="V20" s="16"/>
      <c r="W20" s="16"/>
      <c r="X20" s="16"/>
      <c r="Y20" s="16">
        <v>1342</v>
      </c>
      <c r="Z20" s="16"/>
      <c r="AA20" s="41">
        <f t="shared" si="8"/>
        <v>1480.2</v>
      </c>
      <c r="AB20" s="16"/>
      <c r="AC20" s="16"/>
      <c r="AD20" s="16"/>
      <c r="AE20" s="16">
        <v>1480.2</v>
      </c>
      <c r="AF20" s="16"/>
      <c r="AG20" s="41">
        <f t="shared" si="2"/>
        <v>7427.9</v>
      </c>
      <c r="AH20" s="16"/>
      <c r="AI20" s="16">
        <v>4947.3999999999996</v>
      </c>
      <c r="AJ20" s="16">
        <v>2480.5</v>
      </c>
      <c r="AK20" s="16"/>
      <c r="AL20" s="41">
        <f t="shared" si="3"/>
        <v>2768.9</v>
      </c>
      <c r="AM20" s="16"/>
      <c r="AN20" s="16"/>
      <c r="AO20" s="16">
        <v>2768.9</v>
      </c>
      <c r="AP20" s="16"/>
      <c r="AQ20" s="41">
        <f t="shared" si="4"/>
        <v>3051.7</v>
      </c>
      <c r="AR20" s="16"/>
      <c r="AS20" s="16"/>
      <c r="AT20" s="16">
        <v>3051.7</v>
      </c>
      <c r="AU20" s="16"/>
      <c r="AV20" s="41">
        <f t="shared" si="5"/>
        <v>2713</v>
      </c>
      <c r="AW20" s="16"/>
      <c r="AX20" s="16"/>
      <c r="AY20" s="16">
        <v>2713</v>
      </c>
      <c r="AZ20" s="16"/>
      <c r="BA20" s="41">
        <f t="shared" ref="BA20:BA34" si="9">BB20+BC20+BD20+BE20</f>
        <v>2579.6999999999998</v>
      </c>
      <c r="BB20" s="16"/>
      <c r="BC20" s="16"/>
      <c r="BD20" s="16">
        <v>2579.6999999999998</v>
      </c>
      <c r="BE20" s="16"/>
      <c r="BF20" s="41">
        <f>BG20+BH20+BI20+BJ20</f>
        <v>0</v>
      </c>
      <c r="BG20" s="16"/>
      <c r="BH20" s="16"/>
      <c r="BI20" s="16"/>
      <c r="BJ20" s="55"/>
      <c r="BK20" s="50"/>
      <c r="BL20" s="16"/>
      <c r="BM20" s="16"/>
      <c r="BN20" s="16"/>
      <c r="BO20" s="40"/>
    </row>
    <row r="21" spans="1:67" s="42" customFormat="1" ht="84" customHeight="1" x14ac:dyDescent="0.25">
      <c r="A21" s="86" t="s">
        <v>59</v>
      </c>
      <c r="B21" s="15" t="s">
        <v>77</v>
      </c>
      <c r="C21" s="15" t="s">
        <v>78</v>
      </c>
      <c r="D21" s="15" t="s">
        <v>84</v>
      </c>
      <c r="E21" s="33">
        <f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7"/>
        <v>0</v>
      </c>
      <c r="V21" s="16"/>
      <c r="W21" s="16"/>
      <c r="X21" s="16"/>
      <c r="Y21" s="16"/>
      <c r="Z21" s="16"/>
      <c r="AA21" s="41">
        <f t="shared" si="8"/>
        <v>0</v>
      </c>
      <c r="AB21" s="16"/>
      <c r="AC21" s="16"/>
      <c r="AD21" s="16"/>
      <c r="AE21" s="16"/>
      <c r="AF21" s="16"/>
      <c r="AG21" s="41">
        <f t="shared" si="2"/>
        <v>0</v>
      </c>
      <c r="AH21" s="16"/>
      <c r="AI21" s="16"/>
      <c r="AJ21" s="16"/>
      <c r="AK21" s="16"/>
      <c r="AL21" s="41">
        <f t="shared" si="3"/>
        <v>0</v>
      </c>
      <c r="AM21" s="16"/>
      <c r="AN21" s="16"/>
      <c r="AO21" s="16"/>
      <c r="AP21" s="16"/>
      <c r="AQ21" s="41">
        <f t="shared" si="4"/>
        <v>0</v>
      </c>
      <c r="AR21" s="16"/>
      <c r="AS21" s="16"/>
      <c r="AT21" s="16"/>
      <c r="AU21" s="16"/>
      <c r="AV21" s="41">
        <f t="shared" si="5"/>
        <v>0</v>
      </c>
      <c r="AW21" s="16"/>
      <c r="AX21" s="16"/>
      <c r="AY21" s="16"/>
      <c r="AZ21" s="16"/>
      <c r="BA21" s="41">
        <f t="shared" si="9"/>
        <v>0</v>
      </c>
      <c r="BB21" s="16"/>
      <c r="BC21" s="16"/>
      <c r="BD21" s="16"/>
      <c r="BE21" s="16"/>
      <c r="BF21" s="41">
        <f>BG21+BH21+BI21+BJ21</f>
        <v>0</v>
      </c>
      <c r="BG21" s="16"/>
      <c r="BH21" s="16"/>
      <c r="BI21" s="16"/>
      <c r="BJ21" s="55"/>
      <c r="BK21" s="50"/>
      <c r="BL21" s="16"/>
      <c r="BM21" s="16"/>
      <c r="BN21" s="16"/>
      <c r="BO21" s="40"/>
    </row>
    <row r="22" spans="1:67" s="42" customFormat="1" ht="72" customHeight="1" x14ac:dyDescent="0.25">
      <c r="A22" s="86" t="s">
        <v>60</v>
      </c>
      <c r="B22" s="15" t="s">
        <v>150</v>
      </c>
      <c r="C22" s="15" t="s">
        <v>31</v>
      </c>
      <c r="D22" s="15" t="s">
        <v>153</v>
      </c>
      <c r="E22" s="33">
        <f>G22+H22+I22+J22+P22+U22+AA22+AG22+AL22+AQ22+AV22</f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7"/>
        <v>0</v>
      </c>
      <c r="V22" s="47"/>
      <c r="W22" s="48"/>
      <c r="X22" s="48"/>
      <c r="Y22" s="48"/>
      <c r="Z22" s="48"/>
      <c r="AA22" s="41">
        <f t="shared" si="8"/>
        <v>0</v>
      </c>
      <c r="AB22" s="47"/>
      <c r="AC22" s="48"/>
      <c r="AD22" s="48"/>
      <c r="AE22" s="48"/>
      <c r="AF22" s="48"/>
      <c r="AG22" s="41">
        <f t="shared" si="2"/>
        <v>0</v>
      </c>
      <c r="AH22" s="48"/>
      <c r="AI22" s="48"/>
      <c r="AJ22" s="48"/>
      <c r="AK22" s="48"/>
      <c r="AL22" s="41">
        <f t="shared" si="3"/>
        <v>31.3</v>
      </c>
      <c r="AM22" s="48"/>
      <c r="AN22" s="48"/>
      <c r="AO22" s="48">
        <v>31.3</v>
      </c>
      <c r="AP22" s="48"/>
      <c r="AQ22" s="41">
        <f t="shared" si="4"/>
        <v>0</v>
      </c>
      <c r="AR22" s="48"/>
      <c r="AS22" s="48"/>
      <c r="AT22" s="48"/>
      <c r="AU22" s="48"/>
      <c r="AV22" s="41">
        <f t="shared" si="5"/>
        <v>0</v>
      </c>
      <c r="AW22" s="48"/>
      <c r="AX22" s="48"/>
      <c r="AY22" s="48"/>
      <c r="AZ22" s="48"/>
      <c r="BA22" s="41">
        <f t="shared" si="9"/>
        <v>0</v>
      </c>
      <c r="BB22" s="48"/>
      <c r="BC22" s="48"/>
      <c r="BD22" s="48"/>
      <c r="BE22" s="48"/>
      <c r="BF22" s="41">
        <f>BG22+BH22+BI22+BJ22</f>
        <v>0</v>
      </c>
      <c r="BG22" s="48"/>
      <c r="BH22" s="48"/>
      <c r="BI22" s="48"/>
      <c r="BJ22" s="180"/>
      <c r="BK22" s="185"/>
      <c r="BL22" s="48"/>
      <c r="BM22" s="48"/>
      <c r="BN22" s="48"/>
      <c r="BO22" s="40"/>
    </row>
    <row r="23" spans="1:67" s="37" customFormat="1" ht="80.25" customHeight="1" x14ac:dyDescent="0.25">
      <c r="A23" s="86" t="s">
        <v>61</v>
      </c>
      <c r="B23" s="30" t="s">
        <v>121</v>
      </c>
      <c r="C23" s="30" t="s">
        <v>42</v>
      </c>
      <c r="D23" s="105" t="s">
        <v>170</v>
      </c>
      <c r="E23" s="33">
        <f>BA23+BF23+BK23</f>
        <v>489.6</v>
      </c>
      <c r="F23" s="41"/>
      <c r="G23" s="41"/>
      <c r="H23" s="41"/>
      <c r="I23" s="41"/>
      <c r="J23" s="41"/>
      <c r="K23" s="16"/>
      <c r="L23" s="16"/>
      <c r="M23" s="16"/>
      <c r="N23" s="16"/>
      <c r="O23" s="16"/>
      <c r="P23" s="41"/>
      <c r="Q23" s="16"/>
      <c r="R23" s="16"/>
      <c r="S23" s="16"/>
      <c r="T23" s="16"/>
      <c r="U23" s="41"/>
      <c r="V23" s="16"/>
      <c r="W23" s="16"/>
      <c r="X23" s="16"/>
      <c r="Y23" s="16"/>
      <c r="Z23" s="16"/>
      <c r="AA23" s="41"/>
      <c r="AB23" s="16"/>
      <c r="AC23" s="16"/>
      <c r="AD23" s="16"/>
      <c r="AE23" s="16"/>
      <c r="AF23" s="16"/>
      <c r="AG23" s="41"/>
      <c r="AH23" s="16"/>
      <c r="AI23" s="16"/>
      <c r="AJ23" s="16"/>
      <c r="AK23" s="16"/>
      <c r="AL23" s="41"/>
      <c r="AM23" s="16"/>
      <c r="AN23" s="16"/>
      <c r="AO23" s="16"/>
      <c r="AP23" s="16"/>
      <c r="AQ23" s="41"/>
      <c r="AR23" s="16"/>
      <c r="AS23" s="16"/>
      <c r="AT23" s="16"/>
      <c r="AU23" s="16"/>
      <c r="AV23" s="41"/>
      <c r="AW23" s="16"/>
      <c r="AX23" s="16"/>
      <c r="AY23" s="16"/>
      <c r="AZ23" s="55"/>
      <c r="BA23" s="41">
        <f>BB23+BC23+BD23+BE23</f>
        <v>231.6</v>
      </c>
      <c r="BB23" s="16"/>
      <c r="BC23" s="16">
        <v>162.1</v>
      </c>
      <c r="BD23" s="16">
        <v>69.5</v>
      </c>
      <c r="BE23" s="55"/>
      <c r="BF23" s="41">
        <f>BG23+BH23+BI23+BJ23</f>
        <v>129</v>
      </c>
      <c r="BG23" s="16"/>
      <c r="BH23" s="16"/>
      <c r="BI23" s="16">
        <v>129</v>
      </c>
      <c r="BJ23" s="55"/>
      <c r="BK23" s="50">
        <f>BL23+BM23+BN23+BO23</f>
        <v>129</v>
      </c>
      <c r="BL23" s="16"/>
      <c r="BM23" s="16"/>
      <c r="BN23" s="16">
        <v>129</v>
      </c>
      <c r="BO23" s="40"/>
    </row>
    <row r="24" spans="1:67" s="42" customFormat="1" ht="69" customHeight="1" x14ac:dyDescent="0.25">
      <c r="A24" s="86" t="s">
        <v>62</v>
      </c>
      <c r="B24" s="15" t="s">
        <v>97</v>
      </c>
      <c r="C24" s="15" t="s">
        <v>42</v>
      </c>
      <c r="D24" s="15" t="s">
        <v>155</v>
      </c>
      <c r="E24" s="33">
        <f>G24+H24+I24+J24+P24+U24+AA24+AG24+AL24+AQ24+AV24</f>
        <v>1520.9999999999998</v>
      </c>
      <c r="F24" s="50"/>
      <c r="G24" s="41"/>
      <c r="H24" s="41"/>
      <c r="I24" s="41"/>
      <c r="J24" s="41">
        <f t="shared" si="0"/>
        <v>0</v>
      </c>
      <c r="K24" s="48"/>
      <c r="L24" s="16"/>
      <c r="M24" s="16"/>
      <c r="N24" s="16"/>
      <c r="O24" s="16"/>
      <c r="P24" s="41">
        <f t="shared" si="1"/>
        <v>0</v>
      </c>
      <c r="Q24" s="34"/>
      <c r="R24" s="16"/>
      <c r="S24" s="16"/>
      <c r="T24" s="49"/>
      <c r="U24" s="45">
        <f t="shared" si="7"/>
        <v>375.9</v>
      </c>
      <c r="V24" s="16"/>
      <c r="W24" s="16"/>
      <c r="X24" s="16">
        <v>246.9</v>
      </c>
      <c r="Y24" s="16">
        <v>129</v>
      </c>
      <c r="Z24" s="48"/>
      <c r="AA24" s="45">
        <f t="shared" si="8"/>
        <v>274</v>
      </c>
      <c r="AB24" s="16"/>
      <c r="AC24" s="16"/>
      <c r="AD24" s="16">
        <v>145</v>
      </c>
      <c r="AE24" s="16">
        <v>129</v>
      </c>
      <c r="AF24" s="48"/>
      <c r="AG24" s="45">
        <f t="shared" si="2"/>
        <v>285.89999999999998</v>
      </c>
      <c r="AH24" s="16"/>
      <c r="AI24" s="16">
        <v>156.9</v>
      </c>
      <c r="AJ24" s="16">
        <v>129</v>
      </c>
      <c r="AK24" s="48"/>
      <c r="AL24" s="45">
        <f t="shared" si="3"/>
        <v>122</v>
      </c>
      <c r="AM24" s="16"/>
      <c r="AN24" s="16">
        <v>85.4</v>
      </c>
      <c r="AO24" s="16">
        <v>36.6</v>
      </c>
      <c r="AP24" s="49"/>
      <c r="AQ24" s="45">
        <f t="shared" si="4"/>
        <v>231.6</v>
      </c>
      <c r="AR24" s="16"/>
      <c r="AS24" s="16">
        <v>162.1</v>
      </c>
      <c r="AT24" s="16">
        <v>69.5</v>
      </c>
      <c r="AU24" s="49"/>
      <c r="AV24" s="45">
        <f t="shared" si="5"/>
        <v>231.6</v>
      </c>
      <c r="AW24" s="16"/>
      <c r="AX24" s="16">
        <v>162.1</v>
      </c>
      <c r="AY24" s="16">
        <v>69.5</v>
      </c>
      <c r="AZ24" s="49"/>
      <c r="BA24" s="45">
        <f t="shared" si="9"/>
        <v>0</v>
      </c>
      <c r="BB24" s="16"/>
      <c r="BC24" s="16"/>
      <c r="BD24" s="16"/>
      <c r="BE24" s="49"/>
      <c r="BF24" s="45">
        <f>BG24+BH24+BI24+BJ24</f>
        <v>0</v>
      </c>
      <c r="BG24" s="16"/>
      <c r="BH24" s="16"/>
      <c r="BI24" s="16"/>
      <c r="BJ24" s="56"/>
      <c r="BK24" s="184"/>
      <c r="BL24" s="49"/>
      <c r="BM24" s="49"/>
      <c r="BN24" s="49"/>
      <c r="BO24" s="40"/>
    </row>
    <row r="25" spans="1:67" s="42" customFormat="1" ht="91.5" customHeight="1" x14ac:dyDescent="0.25">
      <c r="A25" s="86" t="s">
        <v>63</v>
      </c>
      <c r="B25" s="15" t="s">
        <v>25</v>
      </c>
      <c r="C25" s="15" t="s">
        <v>33</v>
      </c>
      <c r="D25" s="15" t="s">
        <v>116</v>
      </c>
      <c r="E25" s="33">
        <f>G25+H25+I25+J25+P25+U25+AA25+AG25+AL25+AQ25+AV25</f>
        <v>1104.2</v>
      </c>
      <c r="F25" s="41"/>
      <c r="G25" s="41"/>
      <c r="H25" s="41"/>
      <c r="I25" s="41"/>
      <c r="J25" s="41">
        <f t="shared" si="0"/>
        <v>114.8</v>
      </c>
      <c r="K25" s="16"/>
      <c r="L25" s="16"/>
      <c r="M25" s="16">
        <v>114.8</v>
      </c>
      <c r="N25" s="16"/>
      <c r="O25" s="16"/>
      <c r="P25" s="41">
        <f t="shared" si="1"/>
        <v>342.4</v>
      </c>
      <c r="Q25" s="16"/>
      <c r="R25" s="16"/>
      <c r="S25" s="16">
        <v>342.4</v>
      </c>
      <c r="T25" s="16"/>
      <c r="U25" s="41">
        <f t="shared" si="7"/>
        <v>399</v>
      </c>
      <c r="V25" s="16"/>
      <c r="W25" s="16"/>
      <c r="X25" s="16"/>
      <c r="Y25" s="16">
        <v>399</v>
      </c>
      <c r="Z25" s="16"/>
      <c r="AA25" s="41">
        <f t="shared" si="8"/>
        <v>248</v>
      </c>
      <c r="AB25" s="16"/>
      <c r="AC25" s="16"/>
      <c r="AD25" s="16"/>
      <c r="AE25" s="16">
        <v>248</v>
      </c>
      <c r="AF25" s="16"/>
      <c r="AG25" s="41">
        <f t="shared" si="2"/>
        <v>0</v>
      </c>
      <c r="AH25" s="16"/>
      <c r="AI25" s="16"/>
      <c r="AJ25" s="16"/>
      <c r="AK25" s="16"/>
      <c r="AL25" s="41">
        <f t="shared" si="3"/>
        <v>0</v>
      </c>
      <c r="AM25" s="16"/>
      <c r="AN25" s="16"/>
      <c r="AO25" s="16">
        <v>0</v>
      </c>
      <c r="AP25" s="16"/>
      <c r="AQ25" s="41">
        <f t="shared" si="4"/>
        <v>0</v>
      </c>
      <c r="AR25" s="16"/>
      <c r="AS25" s="16"/>
      <c r="AT25" s="16"/>
      <c r="AU25" s="16"/>
      <c r="AV25" s="41">
        <f t="shared" si="5"/>
        <v>0</v>
      </c>
      <c r="AW25" s="16"/>
      <c r="AX25" s="16"/>
      <c r="AY25" s="16"/>
      <c r="AZ25" s="16"/>
      <c r="BA25" s="41">
        <f t="shared" si="9"/>
        <v>0</v>
      </c>
      <c r="BB25" s="16"/>
      <c r="BC25" s="16"/>
      <c r="BD25" s="16"/>
      <c r="BE25" s="16"/>
      <c r="BF25" s="41">
        <f>BG25+BH25+BI25+BJ25</f>
        <v>0</v>
      </c>
      <c r="BG25" s="16"/>
      <c r="BH25" s="16"/>
      <c r="BI25" s="16"/>
      <c r="BJ25" s="55"/>
      <c r="BK25" s="50"/>
      <c r="BL25" s="16"/>
      <c r="BM25" s="16"/>
      <c r="BN25" s="16"/>
      <c r="BO25" s="40"/>
    </row>
    <row r="26" spans="1:67" s="42" customFormat="1" ht="91.5" customHeight="1" x14ac:dyDescent="0.25">
      <c r="A26" s="86" t="s">
        <v>64</v>
      </c>
      <c r="B26" s="30" t="s">
        <v>133</v>
      </c>
      <c r="C26" s="30" t="s">
        <v>33</v>
      </c>
      <c r="D26" s="105" t="s">
        <v>134</v>
      </c>
      <c r="E26" s="177">
        <f>BA26+BF26+BK26</f>
        <v>7244.1</v>
      </c>
      <c r="F26" s="40"/>
      <c r="G26" s="40"/>
      <c r="H26" s="175"/>
      <c r="I26" s="175"/>
      <c r="J26" s="175"/>
      <c r="K26" s="40"/>
      <c r="L26" s="40"/>
      <c r="M26" s="40"/>
      <c r="N26" s="40"/>
      <c r="O26" s="40"/>
      <c r="P26" s="175"/>
      <c r="Q26" s="40"/>
      <c r="R26" s="40"/>
      <c r="S26" s="40"/>
      <c r="T26" s="40"/>
      <c r="U26" s="175"/>
      <c r="V26" s="40"/>
      <c r="W26" s="40"/>
      <c r="X26" s="40"/>
      <c r="Y26" s="40"/>
      <c r="Z26" s="40"/>
      <c r="AA26" s="175"/>
      <c r="AB26" s="40"/>
      <c r="AC26" s="40"/>
      <c r="AD26" s="40"/>
      <c r="AE26" s="40"/>
      <c r="AF26" s="40"/>
      <c r="AG26" s="175"/>
      <c r="AH26" s="40"/>
      <c r="AI26" s="40"/>
      <c r="AJ26" s="40"/>
      <c r="AK26" s="40"/>
      <c r="AL26" s="175"/>
      <c r="AM26" s="40"/>
      <c r="AN26" s="40"/>
      <c r="AO26" s="40"/>
      <c r="AP26" s="40"/>
      <c r="AQ26" s="175"/>
      <c r="AR26" s="40"/>
      <c r="AS26" s="40"/>
      <c r="AT26" s="40"/>
      <c r="AU26" s="40"/>
      <c r="AV26" s="175"/>
      <c r="AW26" s="40"/>
      <c r="AX26" s="40"/>
      <c r="AY26" s="40"/>
      <c r="AZ26" s="40"/>
      <c r="BA26" s="178">
        <f>BD26</f>
        <v>486.7</v>
      </c>
      <c r="BB26" s="176"/>
      <c r="BC26" s="176"/>
      <c r="BD26" s="176">
        <v>486.7</v>
      </c>
      <c r="BE26" s="176"/>
      <c r="BF26" s="178">
        <f>BI26</f>
        <v>655.8</v>
      </c>
      <c r="BG26" s="176"/>
      <c r="BH26" s="176"/>
      <c r="BI26" s="176">
        <v>655.8</v>
      </c>
      <c r="BJ26" s="181"/>
      <c r="BK26" s="186">
        <f>BL26+BM26+BN26+BO26</f>
        <v>6101.6</v>
      </c>
      <c r="BL26" s="176"/>
      <c r="BM26" s="176"/>
      <c r="BN26" s="176">
        <v>6101.6</v>
      </c>
      <c r="BO26" s="40"/>
    </row>
    <row r="27" spans="1:67" s="42" customFormat="1" ht="117" customHeight="1" x14ac:dyDescent="0.25">
      <c r="A27" s="86" t="s">
        <v>65</v>
      </c>
      <c r="B27" s="15" t="s">
        <v>110</v>
      </c>
      <c r="C27" s="15" t="s">
        <v>78</v>
      </c>
      <c r="D27" s="15" t="s">
        <v>161</v>
      </c>
      <c r="E27" s="33">
        <f>G27+H27+I27+J27+P27+U27+AA27+AG27+AL27+AQ27+AV27</f>
        <v>535576.1</v>
      </c>
      <c r="F27" s="41"/>
      <c r="G27" s="41"/>
      <c r="H27" s="41"/>
      <c r="I27" s="41"/>
      <c r="J27" s="41">
        <f t="shared" si="0"/>
        <v>0</v>
      </c>
      <c r="K27" s="16"/>
      <c r="L27" s="16"/>
      <c r="M27" s="16"/>
      <c r="N27" s="16"/>
      <c r="O27" s="16"/>
      <c r="P27" s="41">
        <f t="shared" si="1"/>
        <v>0</v>
      </c>
      <c r="Q27" s="16"/>
      <c r="R27" s="16"/>
      <c r="S27" s="16"/>
      <c r="T27" s="16"/>
      <c r="U27" s="41">
        <f t="shared" si="7"/>
        <v>85101.4</v>
      </c>
      <c r="V27" s="16"/>
      <c r="W27" s="16"/>
      <c r="X27" s="16">
        <v>20793.3</v>
      </c>
      <c r="Y27" s="16">
        <v>64308.1</v>
      </c>
      <c r="Z27" s="16"/>
      <c r="AA27" s="41">
        <f t="shared" si="8"/>
        <v>151317</v>
      </c>
      <c r="AB27" s="16"/>
      <c r="AC27" s="16">
        <v>10000</v>
      </c>
      <c r="AD27" s="16">
        <v>68727.100000000006</v>
      </c>
      <c r="AE27" s="16">
        <v>72589.899999999994</v>
      </c>
      <c r="AF27" s="16"/>
      <c r="AG27" s="41">
        <f t="shared" si="2"/>
        <v>74962.100000000006</v>
      </c>
      <c r="AH27" s="16"/>
      <c r="AI27" s="16">
        <v>7113</v>
      </c>
      <c r="AJ27" s="16">
        <v>67849.100000000006</v>
      </c>
      <c r="AK27" s="16"/>
      <c r="AL27" s="41">
        <f>AM27+AN27+AO27</f>
        <v>73745.899999999994</v>
      </c>
      <c r="AM27" s="16">
        <v>166.7</v>
      </c>
      <c r="AN27" s="16">
        <v>89.8</v>
      </c>
      <c r="AO27" s="16">
        <v>73489.399999999994</v>
      </c>
      <c r="AP27" s="16"/>
      <c r="AQ27" s="41">
        <f t="shared" si="4"/>
        <v>73140.5</v>
      </c>
      <c r="AR27" s="16">
        <v>163</v>
      </c>
      <c r="AS27" s="16">
        <v>91.7</v>
      </c>
      <c r="AT27" s="16">
        <v>72885.8</v>
      </c>
      <c r="AU27" s="16"/>
      <c r="AV27" s="41">
        <f t="shared" si="5"/>
        <v>77309.2</v>
      </c>
      <c r="AW27" s="16">
        <v>1547.2</v>
      </c>
      <c r="AX27" s="16">
        <v>164.5</v>
      </c>
      <c r="AY27" s="16">
        <v>75597.5</v>
      </c>
      <c r="AZ27" s="16"/>
      <c r="BA27" s="41">
        <f t="shared" si="9"/>
        <v>0</v>
      </c>
      <c r="BB27" s="16"/>
      <c r="BC27" s="16"/>
      <c r="BD27" s="16"/>
      <c r="BE27" s="16"/>
      <c r="BF27" s="41">
        <f>BG27+BH27+BI27+BJ27</f>
        <v>0</v>
      </c>
      <c r="BG27" s="16"/>
      <c r="BH27" s="16"/>
      <c r="BI27" s="16"/>
      <c r="BJ27" s="55"/>
      <c r="BK27" s="50"/>
      <c r="BL27" s="16"/>
      <c r="BM27" s="16"/>
      <c r="BN27" s="16"/>
      <c r="BO27" s="40"/>
    </row>
    <row r="28" spans="1:67" s="37" customFormat="1" ht="80.25" customHeight="1" x14ac:dyDescent="0.25">
      <c r="A28" s="86" t="s">
        <v>66</v>
      </c>
      <c r="B28" s="15" t="s">
        <v>127</v>
      </c>
      <c r="C28" s="15" t="s">
        <v>78</v>
      </c>
      <c r="D28" s="105" t="s">
        <v>160</v>
      </c>
      <c r="E28" s="33">
        <f>BA28+BF28+BK28</f>
        <v>380233.9</v>
      </c>
      <c r="F28" s="41"/>
      <c r="G28" s="41"/>
      <c r="H28" s="41"/>
      <c r="I28" s="41"/>
      <c r="J28" s="41"/>
      <c r="K28" s="16"/>
      <c r="L28" s="16"/>
      <c r="M28" s="16"/>
      <c r="N28" s="16"/>
      <c r="O28" s="16"/>
      <c r="P28" s="41"/>
      <c r="Q28" s="16"/>
      <c r="R28" s="16"/>
      <c r="S28" s="16"/>
      <c r="T28" s="16"/>
      <c r="U28" s="41"/>
      <c r="V28" s="16"/>
      <c r="W28" s="16"/>
      <c r="X28" s="16"/>
      <c r="Y28" s="16"/>
      <c r="Z28" s="16"/>
      <c r="AA28" s="41"/>
      <c r="AB28" s="16"/>
      <c r="AC28" s="16"/>
      <c r="AD28" s="16"/>
      <c r="AE28" s="16"/>
      <c r="AF28" s="16"/>
      <c r="AG28" s="41"/>
      <c r="AH28" s="16"/>
      <c r="AI28" s="16"/>
      <c r="AJ28" s="16"/>
      <c r="AK28" s="16"/>
      <c r="AL28" s="41"/>
      <c r="AM28" s="16"/>
      <c r="AN28" s="16"/>
      <c r="AO28" s="16"/>
      <c r="AP28" s="16"/>
      <c r="AQ28" s="41"/>
      <c r="AR28" s="16"/>
      <c r="AS28" s="16"/>
      <c r="AT28" s="16"/>
      <c r="AU28" s="16"/>
      <c r="AV28" s="41"/>
      <c r="AW28" s="16"/>
      <c r="AX28" s="16"/>
      <c r="AY28" s="16"/>
      <c r="AZ28" s="55"/>
      <c r="BA28" s="41">
        <f>BB28+BC28+BD28+BE28</f>
        <v>81853.100000000006</v>
      </c>
      <c r="BB28" s="16">
        <v>4942</v>
      </c>
      <c r="BC28" s="16">
        <v>869.6</v>
      </c>
      <c r="BD28" s="16">
        <v>76041.5</v>
      </c>
      <c r="BE28" s="55"/>
      <c r="BF28" s="41">
        <f>BG28+BH28+BI28+BJ28</f>
        <v>74595.199999999997</v>
      </c>
      <c r="BG28" s="16"/>
      <c r="BH28" s="16"/>
      <c r="BI28" s="16">
        <v>74595.199999999997</v>
      </c>
      <c r="BJ28" s="55"/>
      <c r="BK28" s="50">
        <f>BL28+BM28+BN28+BO28</f>
        <v>223785.60000000001</v>
      </c>
      <c r="BL28" s="16"/>
      <c r="BM28" s="16"/>
      <c r="BN28" s="16">
        <v>223785.60000000001</v>
      </c>
      <c r="BO28" s="40"/>
    </row>
    <row r="29" spans="1:67" s="42" customFormat="1" ht="92.25" customHeight="1" x14ac:dyDescent="0.25">
      <c r="A29" s="86" t="s">
        <v>67</v>
      </c>
      <c r="B29" s="15" t="s">
        <v>27</v>
      </c>
      <c r="C29" s="15" t="s">
        <v>38</v>
      </c>
      <c r="D29" s="15" t="s">
        <v>169</v>
      </c>
      <c r="E29" s="33">
        <f>G29+H29+I29+J29+P29+U29+AA29+AG29+AL29+AQ29+AV29</f>
        <v>1194.9000000000001</v>
      </c>
      <c r="F29" s="45"/>
      <c r="G29" s="45"/>
      <c r="H29" s="45"/>
      <c r="I29" s="45"/>
      <c r="J29" s="41">
        <f t="shared" si="0"/>
        <v>125.7</v>
      </c>
      <c r="K29" s="48"/>
      <c r="L29" s="48"/>
      <c r="M29" s="48">
        <v>125.7</v>
      </c>
      <c r="N29" s="48"/>
      <c r="O29" s="48"/>
      <c r="P29" s="41">
        <f t="shared" si="1"/>
        <v>224.2</v>
      </c>
      <c r="Q29" s="44"/>
      <c r="R29" s="48"/>
      <c r="S29" s="48">
        <v>224.2</v>
      </c>
      <c r="T29" s="48"/>
      <c r="U29" s="41">
        <f t="shared" si="7"/>
        <v>178.6</v>
      </c>
      <c r="V29" s="44"/>
      <c r="W29" s="48"/>
      <c r="X29" s="48"/>
      <c r="Y29" s="48">
        <v>178.6</v>
      </c>
      <c r="Z29" s="48"/>
      <c r="AA29" s="41">
        <f>AB29+AC29+AD29+AE29</f>
        <v>242.8</v>
      </c>
      <c r="AB29" s="44"/>
      <c r="AC29" s="48"/>
      <c r="AD29" s="48"/>
      <c r="AE29" s="48">
        <v>242.8</v>
      </c>
      <c r="AF29" s="48"/>
      <c r="AG29" s="41">
        <f t="shared" si="2"/>
        <v>156.19999999999999</v>
      </c>
      <c r="AH29" s="48"/>
      <c r="AI29" s="48"/>
      <c r="AJ29" s="48">
        <v>156.19999999999999</v>
      </c>
      <c r="AK29" s="48"/>
      <c r="AL29" s="41">
        <f t="shared" si="3"/>
        <v>91.9</v>
      </c>
      <c r="AM29" s="48"/>
      <c r="AN29" s="48"/>
      <c r="AO29" s="48">
        <v>91.9</v>
      </c>
      <c r="AP29" s="48"/>
      <c r="AQ29" s="41">
        <f t="shared" si="4"/>
        <v>175.5</v>
      </c>
      <c r="AR29" s="48"/>
      <c r="AS29" s="48"/>
      <c r="AT29" s="48">
        <v>175.5</v>
      </c>
      <c r="AU29" s="48"/>
      <c r="AV29" s="41">
        <f t="shared" si="5"/>
        <v>0</v>
      </c>
      <c r="AW29" s="48"/>
      <c r="AX29" s="48"/>
      <c r="AY29" s="48"/>
      <c r="AZ29" s="48"/>
      <c r="BA29" s="41">
        <f t="shared" si="9"/>
        <v>0</v>
      </c>
      <c r="BB29" s="48"/>
      <c r="BC29" s="48"/>
      <c r="BD29" s="48"/>
      <c r="BE29" s="48"/>
      <c r="BF29" s="41">
        <f>BG29+BH29+BI29+BJ29</f>
        <v>0</v>
      </c>
      <c r="BG29" s="48"/>
      <c r="BH29" s="48"/>
      <c r="BI29" s="48"/>
      <c r="BJ29" s="180"/>
      <c r="BK29" s="185"/>
      <c r="BL29" s="48"/>
      <c r="BM29" s="48"/>
      <c r="BN29" s="48"/>
      <c r="BO29" s="40"/>
    </row>
    <row r="30" spans="1:67" s="42" customFormat="1" ht="66.75" customHeight="1" x14ac:dyDescent="0.25">
      <c r="A30" s="86" t="s">
        <v>68</v>
      </c>
      <c r="B30" s="15" t="s">
        <v>96</v>
      </c>
      <c r="C30" s="15" t="s">
        <v>38</v>
      </c>
      <c r="D30" s="15" t="s">
        <v>171</v>
      </c>
      <c r="E30" s="33">
        <f>H30+I30+J30+P30+U30+AA30+AG30+AL30+AQ30+AV30+BA30+BF30+BK30</f>
        <v>2004.1999999999998</v>
      </c>
      <c r="F30" s="45"/>
      <c r="G30" s="45"/>
      <c r="H30" s="45"/>
      <c r="I30" s="45"/>
      <c r="J30" s="41"/>
      <c r="K30" s="48"/>
      <c r="L30" s="48"/>
      <c r="M30" s="48"/>
      <c r="N30" s="48"/>
      <c r="O30" s="48"/>
      <c r="P30" s="41"/>
      <c r="Q30" s="44"/>
      <c r="R30" s="48"/>
      <c r="S30" s="48"/>
      <c r="T30" s="48"/>
      <c r="U30" s="41"/>
      <c r="V30" s="44"/>
      <c r="W30" s="48"/>
      <c r="X30" s="48"/>
      <c r="Y30" s="48"/>
      <c r="Z30" s="48"/>
      <c r="AA30" s="41"/>
      <c r="AB30" s="44"/>
      <c r="AC30" s="48"/>
      <c r="AD30" s="48"/>
      <c r="AE30" s="48"/>
      <c r="AF30" s="48"/>
      <c r="AG30" s="41"/>
      <c r="AH30" s="48"/>
      <c r="AI30" s="48"/>
      <c r="AJ30" s="48"/>
      <c r="AK30" s="48"/>
      <c r="AL30" s="41"/>
      <c r="AM30" s="48"/>
      <c r="AN30" s="48"/>
      <c r="AO30" s="48"/>
      <c r="AP30" s="48"/>
      <c r="AQ30" s="41"/>
      <c r="AR30" s="48"/>
      <c r="AS30" s="48"/>
      <c r="AT30" s="48"/>
      <c r="AU30" s="48"/>
      <c r="AV30" s="41">
        <f>SUM(AW30:AZ30)</f>
        <v>309.3</v>
      </c>
      <c r="AW30" s="48"/>
      <c r="AX30" s="48"/>
      <c r="AY30" s="48">
        <v>309.3</v>
      </c>
      <c r="AZ30" s="48"/>
      <c r="BA30" s="41">
        <f>SUM(BB30:BE30)</f>
        <v>329</v>
      </c>
      <c r="BB30" s="48"/>
      <c r="BC30" s="48"/>
      <c r="BD30" s="48">
        <v>329</v>
      </c>
      <c r="BE30" s="48"/>
      <c r="BF30" s="41">
        <f>SUM(BG30:BJ30)</f>
        <v>333.9</v>
      </c>
      <c r="BG30" s="48"/>
      <c r="BH30" s="48"/>
      <c r="BI30" s="48">
        <v>333.9</v>
      </c>
      <c r="BJ30" s="180"/>
      <c r="BK30" s="185">
        <f>BL30+BM30+BN30+BO30</f>
        <v>1032</v>
      </c>
      <c r="BL30" s="48"/>
      <c r="BM30" s="48"/>
      <c r="BN30" s="48">
        <v>1032</v>
      </c>
      <c r="BO30" s="40"/>
    </row>
    <row r="31" spans="1:67" s="42" customFormat="1" ht="131.25" customHeight="1" x14ac:dyDescent="0.25">
      <c r="A31" s="86" t="s">
        <v>69</v>
      </c>
      <c r="B31" s="14" t="s">
        <v>107</v>
      </c>
      <c r="C31" s="14" t="s">
        <v>32</v>
      </c>
      <c r="D31" s="31" t="s">
        <v>186</v>
      </c>
      <c r="E31" s="33">
        <f>H31+I31+J31+P31+U31+AA31+AG31+AL31+AQ31+AV31+BA31+BF31</f>
        <v>56714</v>
      </c>
      <c r="F31" s="51"/>
      <c r="G31" s="52"/>
      <c r="H31" s="41"/>
      <c r="I31" s="41"/>
      <c r="J31" s="41"/>
      <c r="K31" s="53"/>
      <c r="L31" s="54"/>
      <c r="M31" s="16"/>
      <c r="N31" s="54"/>
      <c r="O31" s="54"/>
      <c r="P31" s="41"/>
      <c r="Q31" s="53"/>
      <c r="R31" s="54"/>
      <c r="S31" s="16"/>
      <c r="T31" s="54"/>
      <c r="U31" s="41"/>
      <c r="V31" s="54"/>
      <c r="W31" s="53"/>
      <c r="X31" s="54"/>
      <c r="Y31" s="16"/>
      <c r="Z31" s="54"/>
      <c r="AA31" s="41"/>
      <c r="AB31" s="54"/>
      <c r="AC31" s="53"/>
      <c r="AD31" s="16"/>
      <c r="AE31" s="16"/>
      <c r="AF31" s="54"/>
      <c r="AG31" s="41"/>
      <c r="AH31" s="54"/>
      <c r="AI31" s="54"/>
      <c r="AJ31" s="16"/>
      <c r="AK31" s="54"/>
      <c r="AL31" s="41">
        <f>AM31+AN31+AO31+AP31</f>
        <v>15234.1</v>
      </c>
      <c r="AM31" s="54"/>
      <c r="AN31" s="54" t="s">
        <v>117</v>
      </c>
      <c r="AO31" s="16">
        <v>10674.1</v>
      </c>
      <c r="AP31" s="54"/>
      <c r="AQ31" s="41">
        <f>SUM(AR31:AU31)</f>
        <v>13788.300000000001</v>
      </c>
      <c r="AR31" s="16"/>
      <c r="AS31" s="16">
        <v>3066.6</v>
      </c>
      <c r="AT31" s="16">
        <v>10721.7</v>
      </c>
      <c r="AU31" s="16"/>
      <c r="AV31" s="41">
        <f>SUM(AW31:AZ31)</f>
        <v>9230.2000000000007</v>
      </c>
      <c r="AW31" s="16"/>
      <c r="AX31" s="16"/>
      <c r="AY31" s="104">
        <v>9230.2000000000007</v>
      </c>
      <c r="AZ31" s="55"/>
      <c r="BA31" s="41">
        <f>SUM(BB31:BE31)</f>
        <v>9130.2000000000007</v>
      </c>
      <c r="BB31" s="54"/>
      <c r="BC31" s="54"/>
      <c r="BD31" s="104">
        <v>9130.2000000000007</v>
      </c>
      <c r="BE31" s="103"/>
      <c r="BF31" s="41">
        <f>SUM(BG31:BJ31)</f>
        <v>9331.2000000000007</v>
      </c>
      <c r="BG31" s="54"/>
      <c r="BH31" s="54"/>
      <c r="BI31" s="104">
        <v>9331.2000000000007</v>
      </c>
      <c r="BJ31" s="103"/>
      <c r="BK31" s="187"/>
      <c r="BL31" s="54"/>
      <c r="BM31" s="54"/>
      <c r="BN31" s="54"/>
      <c r="BO31" s="40"/>
    </row>
    <row r="32" spans="1:67" s="37" customFormat="1" ht="117" customHeight="1" x14ac:dyDescent="0.25">
      <c r="A32" s="86" t="s">
        <v>70</v>
      </c>
      <c r="B32" s="15" t="s">
        <v>189</v>
      </c>
      <c r="C32" s="15" t="s">
        <v>79</v>
      </c>
      <c r="D32" s="15" t="s">
        <v>188</v>
      </c>
      <c r="E32" s="33">
        <f>P32+U32+AA32+AG32+AL32+AQ32+AV32+BA32+BF32</f>
        <v>38188.200000000004</v>
      </c>
      <c r="F32" s="41"/>
      <c r="G32" s="41"/>
      <c r="H32" s="41"/>
      <c r="I32" s="41"/>
      <c r="J32" s="41">
        <f t="shared" si="0"/>
        <v>0</v>
      </c>
      <c r="K32" s="16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16"/>
      <c r="U32" s="41">
        <f t="shared" si="7"/>
        <v>0</v>
      </c>
      <c r="V32" s="16"/>
      <c r="W32" s="16"/>
      <c r="X32" s="16"/>
      <c r="Y32" s="16"/>
      <c r="Z32" s="16"/>
      <c r="AA32" s="41">
        <f t="shared" si="8"/>
        <v>7308.8</v>
      </c>
      <c r="AB32" s="16"/>
      <c r="AC32" s="16"/>
      <c r="AD32" s="16">
        <v>2258.6999999999998</v>
      </c>
      <c r="AE32" s="16">
        <v>5050.1000000000004</v>
      </c>
      <c r="AF32" s="16"/>
      <c r="AG32" s="41">
        <v>5051.5</v>
      </c>
      <c r="AH32" s="16"/>
      <c r="AI32" s="16">
        <v>275.60000000000002</v>
      </c>
      <c r="AJ32" s="16">
        <v>4775.8999999999996</v>
      </c>
      <c r="AK32" s="16"/>
      <c r="AL32" s="41">
        <f>AN32+AO32</f>
        <v>4861</v>
      </c>
      <c r="AM32" s="16"/>
      <c r="AN32" s="16">
        <v>189.8</v>
      </c>
      <c r="AO32" s="16">
        <v>4671.2</v>
      </c>
      <c r="AP32" s="16"/>
      <c r="AQ32" s="41">
        <f>AT32+AS32+AR32</f>
        <v>5543.7</v>
      </c>
      <c r="AR32" s="16"/>
      <c r="AS32" s="16">
        <v>306.5</v>
      </c>
      <c r="AT32" s="16">
        <v>5237.2</v>
      </c>
      <c r="AU32" s="16"/>
      <c r="AV32" s="41">
        <f>AX32+AY32+AW32</f>
        <v>4968.3999999999996</v>
      </c>
      <c r="AW32" s="16"/>
      <c r="AX32" s="16">
        <v>306.5</v>
      </c>
      <c r="AY32" s="16">
        <v>4661.8999999999996</v>
      </c>
      <c r="AZ32" s="55"/>
      <c r="BA32" s="41">
        <f t="shared" si="9"/>
        <v>4951</v>
      </c>
      <c r="BB32" s="16"/>
      <c r="BC32" s="16">
        <v>306.5</v>
      </c>
      <c r="BD32" s="16">
        <v>4644.5</v>
      </c>
      <c r="BE32" s="55"/>
      <c r="BF32" s="41">
        <f>BG32+BH32+BI32+BJ32</f>
        <v>5503.8</v>
      </c>
      <c r="BG32" s="16"/>
      <c r="BH32" s="16"/>
      <c r="BI32" s="16">
        <v>5503.8</v>
      </c>
      <c r="BJ32" s="55"/>
      <c r="BK32" s="50"/>
      <c r="BL32" s="16"/>
      <c r="BM32" s="16"/>
      <c r="BN32" s="16"/>
      <c r="BO32" s="40"/>
    </row>
    <row r="33" spans="1:67" s="37" customFormat="1" ht="117" customHeight="1" x14ac:dyDescent="0.25">
      <c r="A33" s="86" t="s">
        <v>71</v>
      </c>
      <c r="B33" s="15" t="s">
        <v>146</v>
      </c>
      <c r="C33" s="15" t="s">
        <v>37</v>
      </c>
      <c r="D33" s="15" t="s">
        <v>173</v>
      </c>
      <c r="E33" s="33">
        <f>G33+H33+I33+J33+P33+U33+AA33+AG33+AL33+AQ33+AV33+BA33</f>
        <v>725259</v>
      </c>
      <c r="F33" s="50"/>
      <c r="G33" s="41"/>
      <c r="H33" s="41"/>
      <c r="I33" s="41">
        <v>47172.6</v>
      </c>
      <c r="J33" s="41">
        <f t="shared" si="0"/>
        <v>56045.200000000004</v>
      </c>
      <c r="K33" s="16"/>
      <c r="L33" s="16">
        <v>13776.4</v>
      </c>
      <c r="M33" s="16">
        <v>42268.800000000003</v>
      </c>
      <c r="N33" s="16"/>
      <c r="O33" s="16"/>
      <c r="P33" s="41">
        <f t="shared" si="1"/>
        <v>123529.9</v>
      </c>
      <c r="Q33" s="16">
        <v>28009.3</v>
      </c>
      <c r="R33" s="16">
        <v>33484.1</v>
      </c>
      <c r="S33" s="16">
        <v>62036.5</v>
      </c>
      <c r="T33" s="16"/>
      <c r="U33" s="41">
        <f t="shared" si="7"/>
        <v>38450.5</v>
      </c>
      <c r="V33" s="16"/>
      <c r="W33" s="16"/>
      <c r="X33" s="16">
        <v>7599.2</v>
      </c>
      <c r="Y33" s="16">
        <v>30851.3</v>
      </c>
      <c r="Z33" s="16"/>
      <c r="AA33" s="41">
        <f t="shared" si="8"/>
        <v>62166.700000000004</v>
      </c>
      <c r="AB33" s="16"/>
      <c r="AC33" s="16"/>
      <c r="AD33" s="16">
        <v>28453.9</v>
      </c>
      <c r="AE33" s="16">
        <v>33712.800000000003</v>
      </c>
      <c r="AF33" s="16"/>
      <c r="AG33" s="41">
        <f t="shared" si="2"/>
        <v>62883.6</v>
      </c>
      <c r="AH33" s="16"/>
      <c r="AI33" s="16">
        <v>28673.1</v>
      </c>
      <c r="AJ33" s="16">
        <v>34210.5</v>
      </c>
      <c r="AK33" s="16"/>
      <c r="AL33" s="41">
        <f t="shared" si="3"/>
        <v>39074.300000000003</v>
      </c>
      <c r="AM33" s="16"/>
      <c r="AN33" s="16">
        <v>5000</v>
      </c>
      <c r="AO33" s="16">
        <v>34074.300000000003</v>
      </c>
      <c r="AP33" s="16"/>
      <c r="AQ33" s="41">
        <f t="shared" si="4"/>
        <v>261731.7</v>
      </c>
      <c r="AR33" s="16">
        <v>130039.6</v>
      </c>
      <c r="AS33" s="16">
        <v>80709.3</v>
      </c>
      <c r="AT33" s="16">
        <v>50982.8</v>
      </c>
      <c r="AU33" s="16"/>
      <c r="AV33" s="45">
        <f t="shared" si="5"/>
        <v>17911.8</v>
      </c>
      <c r="AW33" s="16"/>
      <c r="AX33" s="16"/>
      <c r="AY33" s="16">
        <v>17911.8</v>
      </c>
      <c r="AZ33" s="55"/>
      <c r="BA33" s="45">
        <f t="shared" si="9"/>
        <v>16292.7</v>
      </c>
      <c r="BB33" s="16"/>
      <c r="BC33" s="16"/>
      <c r="BD33" s="16">
        <v>16292.7</v>
      </c>
      <c r="BE33" s="55"/>
      <c r="BF33" s="45">
        <f>BG33+BH33+BI33+BJ33</f>
        <v>0</v>
      </c>
      <c r="BG33" s="16"/>
      <c r="BH33" s="16"/>
      <c r="BI33" s="16"/>
      <c r="BJ33" s="55"/>
      <c r="BK33" s="50"/>
      <c r="BL33" s="16"/>
      <c r="BM33" s="16"/>
      <c r="BN33" s="16"/>
      <c r="BO33" s="40"/>
    </row>
    <row r="34" spans="1:67" s="37" customFormat="1" ht="93.75" customHeight="1" x14ac:dyDescent="0.25">
      <c r="A34" s="86" t="s">
        <v>87</v>
      </c>
      <c r="B34" s="82" t="s">
        <v>154</v>
      </c>
      <c r="C34" s="21" t="s">
        <v>40</v>
      </c>
      <c r="D34" s="83" t="s">
        <v>149</v>
      </c>
      <c r="E34" s="84">
        <f>G34+H34+I34+J34+P34+U34+AA34+AG34+AL34+AQ34+AV34+BA34+BF34</f>
        <v>1950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7"/>
        <v>0</v>
      </c>
      <c r="V34" s="16"/>
      <c r="W34" s="16"/>
      <c r="X34" s="16"/>
      <c r="Y34" s="16"/>
      <c r="Z34" s="48"/>
      <c r="AA34" s="45">
        <f t="shared" si="8"/>
        <v>0</v>
      </c>
      <c r="AB34" s="16"/>
      <c r="AC34" s="16"/>
      <c r="AD34" s="16"/>
      <c r="AE34" s="16"/>
      <c r="AF34" s="49"/>
      <c r="AG34" s="45">
        <f t="shared" si="2"/>
        <v>410</v>
      </c>
      <c r="AH34" s="16"/>
      <c r="AI34" s="16"/>
      <c r="AJ34" s="16">
        <v>410</v>
      </c>
      <c r="AK34" s="49"/>
      <c r="AL34" s="45">
        <f t="shared" si="3"/>
        <v>310</v>
      </c>
      <c r="AM34" s="16"/>
      <c r="AN34" s="16"/>
      <c r="AO34" s="16">
        <v>310</v>
      </c>
      <c r="AP34" s="49"/>
      <c r="AQ34" s="45">
        <f t="shared" si="4"/>
        <v>410</v>
      </c>
      <c r="AR34" s="16"/>
      <c r="AS34" s="16"/>
      <c r="AT34" s="16">
        <v>410</v>
      </c>
      <c r="AU34" s="48"/>
      <c r="AV34" s="45">
        <f t="shared" si="5"/>
        <v>410</v>
      </c>
      <c r="AW34" s="16"/>
      <c r="AX34" s="16"/>
      <c r="AY34" s="85">
        <v>410</v>
      </c>
      <c r="AZ34" s="56"/>
      <c r="BA34" s="45">
        <f t="shared" si="9"/>
        <v>410</v>
      </c>
      <c r="BB34" s="16"/>
      <c r="BC34" s="16"/>
      <c r="BD34" s="16">
        <v>410</v>
      </c>
      <c r="BE34" s="56"/>
      <c r="BF34" s="45">
        <f>BG34+BH34+BI34+BJ34</f>
        <v>0</v>
      </c>
      <c r="BG34" s="16"/>
      <c r="BH34" s="16"/>
      <c r="BI34" s="16"/>
      <c r="BJ34" s="56"/>
      <c r="BK34" s="184"/>
      <c r="BL34" s="49"/>
      <c r="BM34" s="49"/>
      <c r="BN34" s="49"/>
      <c r="BO34" s="40"/>
    </row>
    <row r="35" spans="1:67" s="37" customFormat="1" ht="93.75" customHeight="1" x14ac:dyDescent="0.25">
      <c r="A35" s="86" t="s">
        <v>88</v>
      </c>
      <c r="B35" s="15" t="s">
        <v>90</v>
      </c>
      <c r="C35" s="14" t="s">
        <v>40</v>
      </c>
      <c r="D35" s="15" t="s">
        <v>91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6"/>
      <c r="BA35" s="45">
        <v>0</v>
      </c>
      <c r="BB35" s="16"/>
      <c r="BC35" s="16"/>
      <c r="BD35" s="16"/>
      <c r="BE35" s="56"/>
      <c r="BF35" s="45">
        <v>0</v>
      </c>
      <c r="BG35" s="16"/>
      <c r="BH35" s="16"/>
      <c r="BI35" s="16"/>
      <c r="BJ35" s="56"/>
      <c r="BK35" s="184"/>
      <c r="BL35" s="49"/>
      <c r="BM35" s="49"/>
      <c r="BN35" s="49"/>
      <c r="BO35" s="40"/>
    </row>
    <row r="36" spans="1:67" s="37" customFormat="1" ht="82.5" customHeight="1" x14ac:dyDescent="0.25">
      <c r="A36" s="86" t="s">
        <v>89</v>
      </c>
      <c r="B36" s="15" t="s">
        <v>152</v>
      </c>
      <c r="C36" s="15" t="s">
        <v>41</v>
      </c>
      <c r="D36" s="15" t="s">
        <v>162</v>
      </c>
      <c r="E36" s="33">
        <f>G36+H36+I36+J36+P36+U36+AA36+AG36+AL36+AQ36+AV36+BA36+BF36</f>
        <v>208.1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7"/>
        <v>39.4</v>
      </c>
      <c r="V36" s="16"/>
      <c r="W36" s="16"/>
      <c r="X36" s="16"/>
      <c r="Y36" s="16">
        <v>39.4</v>
      </c>
      <c r="Z36" s="16"/>
      <c r="AA36" s="41">
        <f t="shared" si="8"/>
        <v>40.4</v>
      </c>
      <c r="AB36" s="16"/>
      <c r="AC36" s="16"/>
      <c r="AD36" s="16"/>
      <c r="AE36" s="16">
        <v>40.4</v>
      </c>
      <c r="AF36" s="16"/>
      <c r="AG36" s="41">
        <f t="shared" si="2"/>
        <v>34.799999999999997</v>
      </c>
      <c r="AH36" s="16"/>
      <c r="AI36" s="16"/>
      <c r="AJ36" s="16">
        <v>34.799999999999997</v>
      </c>
      <c r="AK36" s="16"/>
      <c r="AL36" s="41">
        <f t="shared" si="3"/>
        <v>26</v>
      </c>
      <c r="AM36" s="16"/>
      <c r="AN36" s="16"/>
      <c r="AO36" s="16">
        <v>26</v>
      </c>
      <c r="AP36" s="16"/>
      <c r="AQ36" s="41">
        <f t="shared" si="4"/>
        <v>7.5</v>
      </c>
      <c r="AR36" s="16"/>
      <c r="AS36" s="16"/>
      <c r="AT36" s="16">
        <v>7.5</v>
      </c>
      <c r="AU36" s="16"/>
      <c r="AV36" s="41">
        <f t="shared" si="5"/>
        <v>38</v>
      </c>
      <c r="AW36" s="16"/>
      <c r="AX36" s="16"/>
      <c r="AY36" s="16">
        <v>38</v>
      </c>
      <c r="AZ36" s="55"/>
      <c r="BA36" s="41">
        <f>BB36+BC36+BD36+BE36</f>
        <v>14</v>
      </c>
      <c r="BB36" s="16"/>
      <c r="BC36" s="16"/>
      <c r="BD36" s="16">
        <v>14</v>
      </c>
      <c r="BE36" s="55"/>
      <c r="BF36" s="41">
        <f>BG36+BH36+BI36+BJ36</f>
        <v>8</v>
      </c>
      <c r="BG36" s="16"/>
      <c r="BH36" s="16"/>
      <c r="BI36" s="16">
        <v>8</v>
      </c>
      <c r="BJ36" s="55"/>
      <c r="BK36" s="50"/>
      <c r="BL36" s="16"/>
      <c r="BM36" s="16"/>
      <c r="BN36" s="16"/>
      <c r="BO36" s="40"/>
    </row>
    <row r="37" spans="1:67" s="37" customFormat="1" ht="66.75" customHeight="1" x14ac:dyDescent="0.25">
      <c r="A37" s="86" t="s">
        <v>108</v>
      </c>
      <c r="B37" s="15" t="s">
        <v>119</v>
      </c>
      <c r="C37" s="15" t="s">
        <v>106</v>
      </c>
      <c r="D37" s="15" t="s">
        <v>168</v>
      </c>
      <c r="E37" s="33">
        <f>H37+I37+J37+P37+U37+AA37+AG37+AL37+AQ37+AV37+BA37+BF37</f>
        <v>11584.5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3"/>
        <v>3744.5</v>
      </c>
      <c r="AM37" s="16"/>
      <c r="AN37" s="16">
        <v>1966.1</v>
      </c>
      <c r="AO37" s="16">
        <v>1778.4</v>
      </c>
      <c r="AP37" s="16"/>
      <c r="AQ37" s="41">
        <f t="shared" si="4"/>
        <v>1719.7</v>
      </c>
      <c r="AR37" s="16"/>
      <c r="AS37" s="16"/>
      <c r="AT37" s="16">
        <v>1719.7</v>
      </c>
      <c r="AU37" s="16"/>
      <c r="AV37" s="41">
        <f t="shared" si="5"/>
        <v>2071.1999999999998</v>
      </c>
      <c r="AW37" s="16"/>
      <c r="AX37" s="16"/>
      <c r="AY37" s="16">
        <v>2071.1999999999998</v>
      </c>
      <c r="AZ37" s="55"/>
      <c r="BA37" s="41">
        <f>SUM(BB37:BE37)</f>
        <v>2095.9</v>
      </c>
      <c r="BB37" s="16"/>
      <c r="BC37" s="16"/>
      <c r="BD37" s="16">
        <v>2095.9</v>
      </c>
      <c r="BE37" s="55"/>
      <c r="BF37" s="41">
        <f>SUM(BG37:BJ37)</f>
        <v>1953.2</v>
      </c>
      <c r="BG37" s="16"/>
      <c r="BH37" s="16"/>
      <c r="BI37" s="16">
        <v>1953.2</v>
      </c>
      <c r="BJ37" s="55"/>
      <c r="BK37" s="50"/>
      <c r="BL37" s="16"/>
      <c r="BM37" s="16"/>
      <c r="BN37" s="16"/>
      <c r="BO37" s="40"/>
    </row>
    <row r="38" spans="1:67" s="37" customFormat="1" ht="151.5" customHeight="1" x14ac:dyDescent="0.25">
      <c r="A38" s="86" t="s">
        <v>109</v>
      </c>
      <c r="B38" s="15" t="s">
        <v>191</v>
      </c>
      <c r="C38" s="15" t="s">
        <v>81</v>
      </c>
      <c r="D38" s="15" t="s">
        <v>190</v>
      </c>
      <c r="E38" s="33">
        <f>G38+H38+I38+J38+P38+U38+AA38+AG38+AL38+AQ38+AV38</f>
        <v>396519.7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7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8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2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3"/>
        <v>146822.79999999999</v>
      </c>
      <c r="AM38" s="16">
        <v>84592.4</v>
      </c>
      <c r="AN38" s="16">
        <v>58815.4</v>
      </c>
      <c r="AO38" s="16">
        <v>3262.9</v>
      </c>
      <c r="AP38" s="49">
        <v>152.1</v>
      </c>
      <c r="AQ38" s="45">
        <f t="shared" si="4"/>
        <v>21262.899999999998</v>
      </c>
      <c r="AR38" s="16">
        <v>15582.5</v>
      </c>
      <c r="AS38" s="16">
        <v>3289.1</v>
      </c>
      <c r="AT38" s="16">
        <v>2312.1</v>
      </c>
      <c r="AU38" s="49">
        <v>79.2</v>
      </c>
      <c r="AV38" s="45">
        <f t="shared" si="5"/>
        <v>0</v>
      </c>
      <c r="AW38" s="16"/>
      <c r="AX38" s="16"/>
      <c r="AY38" s="16"/>
      <c r="AZ38" s="56"/>
      <c r="BA38" s="45">
        <f>BB38+BC38+BD38+BE38</f>
        <v>0</v>
      </c>
      <c r="BB38" s="16"/>
      <c r="BC38" s="16"/>
      <c r="BD38" s="16"/>
      <c r="BE38" s="56"/>
      <c r="BF38" s="45">
        <f>BG38+BH38+BI38+BJ38</f>
        <v>0</v>
      </c>
      <c r="BG38" s="16"/>
      <c r="BH38" s="16"/>
      <c r="BI38" s="16"/>
      <c r="BJ38" s="56"/>
      <c r="BK38" s="184"/>
      <c r="BL38" s="49"/>
      <c r="BM38" s="49"/>
      <c r="BN38" s="49"/>
      <c r="BO38" s="40"/>
    </row>
    <row r="39" spans="1:67" s="37" customFormat="1" ht="80.25" customHeight="1" x14ac:dyDescent="0.25">
      <c r="A39" s="86" t="s">
        <v>114</v>
      </c>
      <c r="B39" s="15" t="s">
        <v>118</v>
      </c>
      <c r="C39" s="15" t="s">
        <v>81</v>
      </c>
      <c r="D39" s="15" t="s">
        <v>140</v>
      </c>
      <c r="E39" s="33">
        <f>AQ39+AV39+BA39+BF39+BK39</f>
        <v>30198.799999999999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>
        <f>AR39+AS39+AT39+AU39</f>
        <v>7549.7</v>
      </c>
      <c r="AR39" s="16"/>
      <c r="AS39" s="16"/>
      <c r="AT39" s="16">
        <v>7549.7</v>
      </c>
      <c r="AU39" s="16"/>
      <c r="AV39" s="41">
        <f>AW39+AX39+AY39+AZ39</f>
        <v>7549.7</v>
      </c>
      <c r="AW39" s="16"/>
      <c r="AX39" s="16"/>
      <c r="AY39" s="16">
        <v>7549.7</v>
      </c>
      <c r="AZ39" s="55"/>
      <c r="BA39" s="41">
        <f>BB39+BC39+BD39+BE39</f>
        <v>7549.7</v>
      </c>
      <c r="BB39" s="16"/>
      <c r="BC39" s="16"/>
      <c r="BD39" s="16">
        <v>7549.7</v>
      </c>
      <c r="BE39" s="55"/>
      <c r="BF39" s="41">
        <f>BG39+BH39+BI39+BJ39</f>
        <v>7549.7</v>
      </c>
      <c r="BG39" s="16"/>
      <c r="BH39" s="16"/>
      <c r="BI39" s="16">
        <v>7549.7</v>
      </c>
      <c r="BJ39" s="55"/>
      <c r="BK39" s="50">
        <f>BL39+BM39+BN39+BO39</f>
        <v>0</v>
      </c>
      <c r="BL39" s="16"/>
      <c r="BM39" s="16"/>
      <c r="BN39" s="16"/>
      <c r="BO39" s="40"/>
    </row>
    <row r="40" spans="1:67" s="37" customFormat="1" ht="80.25" customHeight="1" x14ac:dyDescent="0.25">
      <c r="A40" s="86" t="s">
        <v>126</v>
      </c>
      <c r="B40" s="15" t="s">
        <v>139</v>
      </c>
      <c r="C40" s="15" t="s">
        <v>115</v>
      </c>
      <c r="D40" s="105" t="s">
        <v>145</v>
      </c>
      <c r="E40" s="33">
        <v>0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/>
      <c r="AR40" s="16"/>
      <c r="AS40" s="16"/>
      <c r="AT40" s="16"/>
      <c r="AU40" s="16"/>
      <c r="AV40" s="41"/>
      <c r="AW40" s="16"/>
      <c r="AX40" s="16"/>
      <c r="AY40" s="16"/>
      <c r="AZ40" s="55"/>
      <c r="BA40" s="41"/>
      <c r="BB40" s="16"/>
      <c r="BC40" s="16"/>
      <c r="BD40" s="16"/>
      <c r="BE40" s="55"/>
      <c r="BF40" s="41"/>
      <c r="BG40" s="16"/>
      <c r="BH40" s="16"/>
      <c r="BI40" s="16"/>
      <c r="BJ40" s="55"/>
      <c r="BK40" s="50"/>
      <c r="BL40" s="16"/>
      <c r="BM40" s="16"/>
      <c r="BN40" s="16"/>
      <c r="BO40" s="40"/>
    </row>
    <row r="41" spans="1:67" s="37" customFormat="1" ht="80.25" customHeight="1" x14ac:dyDescent="0.25">
      <c r="A41" s="86" t="s">
        <v>193</v>
      </c>
      <c r="B41" s="30" t="s">
        <v>129</v>
      </c>
      <c r="C41" s="30" t="s">
        <v>80</v>
      </c>
      <c r="D41" s="105" t="s">
        <v>148</v>
      </c>
      <c r="E41" s="33">
        <f>AQ41+AV41+BA41+BF41+BK41</f>
        <v>601.5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>
        <f>AT41+AS41+AR41+AU41</f>
        <v>103</v>
      </c>
      <c r="AR41" s="16"/>
      <c r="AS41" s="16"/>
      <c r="AT41" s="16">
        <v>103</v>
      </c>
      <c r="AU41" s="16"/>
      <c r="AV41" s="41">
        <f>AW41+AX41+AY41+AZ41</f>
        <v>111.4</v>
      </c>
      <c r="AW41" s="16"/>
      <c r="AX41" s="16"/>
      <c r="AY41" s="16">
        <v>111.4</v>
      </c>
      <c r="AZ41" s="55"/>
      <c r="BA41" s="41">
        <f>BB41+BC41+BD41+BE41</f>
        <v>113.6</v>
      </c>
      <c r="BB41" s="16"/>
      <c r="BC41" s="16"/>
      <c r="BD41" s="16">
        <v>113.6</v>
      </c>
      <c r="BE41" s="55"/>
      <c r="BF41" s="41">
        <f>BG41+BH41+BI41+BJ41</f>
        <v>116.3</v>
      </c>
      <c r="BG41" s="16"/>
      <c r="BH41" s="16"/>
      <c r="BI41" s="16">
        <v>116.3</v>
      </c>
      <c r="BJ41" s="55"/>
      <c r="BK41" s="50">
        <f>BL41+BM41+BN41+BO41</f>
        <v>157.19999999999999</v>
      </c>
      <c r="BL41" s="16"/>
      <c r="BM41" s="16"/>
      <c r="BN41" s="16">
        <v>157.19999999999999</v>
      </c>
      <c r="BO41" s="40"/>
    </row>
    <row r="42" spans="1:67" s="37" customFormat="1" ht="21" customHeight="1" x14ac:dyDescent="0.25">
      <c r="A42" s="54"/>
      <c r="B42" s="35" t="s">
        <v>123</v>
      </c>
      <c r="C42" s="36"/>
      <c r="D42" s="102"/>
      <c r="E42" s="33">
        <f>H42+I42+J42+P42+U42+AA42+AG42+AL42+AQ42+AV42+BA42+BF42+BK42</f>
        <v>4539456.4399999995</v>
      </c>
      <c r="F42" s="33">
        <f>SUM(F31:F38)</f>
        <v>0</v>
      </c>
      <c r="G42" s="41">
        <f>SUM(G31:G38)</f>
        <v>0</v>
      </c>
      <c r="H42" s="41">
        <f>SUM(H8:H41)</f>
        <v>0</v>
      </c>
      <c r="I42" s="41">
        <f>SUM(I31:I41)</f>
        <v>47172.6</v>
      </c>
      <c r="J42" s="41">
        <f>SUM(J31:J41)</f>
        <v>56045.200000000004</v>
      </c>
      <c r="K42" s="33">
        <f>SUM(K31:K41)</f>
        <v>0</v>
      </c>
      <c r="L42" s="33">
        <f>SUM(L31:L41)</f>
        <v>13776.4</v>
      </c>
      <c r="M42" s="33">
        <f>SUM(M31:M41)</f>
        <v>42268.800000000003</v>
      </c>
      <c r="N42" s="33">
        <f>SUM(N31:N41)</f>
        <v>0</v>
      </c>
      <c r="O42" s="33">
        <f>SUM(O31:O38)</f>
        <v>0</v>
      </c>
      <c r="P42" s="41">
        <f>SUM(P31:P41)</f>
        <v>123529.9</v>
      </c>
      <c r="Q42" s="33">
        <f>SUM(Q31:Q41)</f>
        <v>28009.3</v>
      </c>
      <c r="R42" s="33">
        <f>SUM(R31:R41)</f>
        <v>33484.1</v>
      </c>
      <c r="S42" s="33">
        <f>SUM(S31:S41)</f>
        <v>62036.5</v>
      </c>
      <c r="T42" s="33">
        <f>SUM(T31:T41)</f>
        <v>0</v>
      </c>
      <c r="U42" s="41">
        <f>SUM(U31:U41)</f>
        <v>60167.7</v>
      </c>
      <c r="V42" s="33">
        <f>SUM(V31:V38)</f>
        <v>0</v>
      </c>
      <c r="W42" s="33">
        <f>SUM(W31:W41)</f>
        <v>6849.2</v>
      </c>
      <c r="X42" s="33">
        <f>SUM(X31:X41)</f>
        <v>13031.8</v>
      </c>
      <c r="Y42" s="33">
        <f>SUM(Y31:Y41)</f>
        <v>40286.699999999997</v>
      </c>
      <c r="Z42" s="33">
        <f>SUM(Z31:Z41)</f>
        <v>0</v>
      </c>
      <c r="AA42" s="41">
        <f>SUM(AA31:AA41)</f>
        <v>187501.09999999998</v>
      </c>
      <c r="AB42" s="33">
        <f>SUM(AB31:AB38)</f>
        <v>0</v>
      </c>
      <c r="AC42" s="33">
        <f>SUM(AC31:AC41)</f>
        <v>12761</v>
      </c>
      <c r="AD42" s="33">
        <f>SUM(AD31:AD41)</f>
        <v>133546.4</v>
      </c>
      <c r="AE42" s="33">
        <f>SUM(AE31:AE41)</f>
        <v>41193.700000000004</v>
      </c>
      <c r="AF42" s="33">
        <f>SUM(AF31:AF41)</f>
        <v>0</v>
      </c>
      <c r="AG42" s="41">
        <f>SUM(AG8:AG41)</f>
        <v>533554.4</v>
      </c>
      <c r="AH42" s="33">
        <f>SUM(AH8:AH41)</f>
        <v>82601.5</v>
      </c>
      <c r="AI42" s="33">
        <f>SUM(AI8:AI41)</f>
        <v>183303</v>
      </c>
      <c r="AJ42" s="33">
        <f>SUM(AJ8:AJ41)</f>
        <v>192589</v>
      </c>
      <c r="AK42" s="33">
        <f>SUM(AK8:AK41)</f>
        <v>0</v>
      </c>
      <c r="AL42" s="41">
        <f>SUM(AL8:AL41)</f>
        <v>732708.40000000014</v>
      </c>
      <c r="AM42" s="33">
        <f>SUM(AM8:AM41)</f>
        <v>98051.199999999997</v>
      </c>
      <c r="AN42" s="33">
        <f>SUM(AN8:AN41)</f>
        <v>150403.1</v>
      </c>
      <c r="AO42" s="33">
        <f>SUM(AO8:AO41)</f>
        <v>239863.90000000002</v>
      </c>
      <c r="AP42" s="33">
        <f>SUM(AP8:AP41)</f>
        <v>86114</v>
      </c>
      <c r="AQ42" s="41">
        <f>SUM(AQ8:AQ41)</f>
        <v>715127.1</v>
      </c>
      <c r="AR42" s="33">
        <f>SUM(AR8:AR41)</f>
        <v>148480.1</v>
      </c>
      <c r="AS42" s="33">
        <f>SUM(AS8:AS41)</f>
        <v>135080.80000000002</v>
      </c>
      <c r="AT42" s="33">
        <f>SUM(AT8:AT41)</f>
        <v>258924.70000000004</v>
      </c>
      <c r="AU42" s="33">
        <f>SUM(AU8:AU41)</f>
        <v>148141.5</v>
      </c>
      <c r="AV42" s="41">
        <f>SUM(AV8:AV41)</f>
        <v>634112.89999999991</v>
      </c>
      <c r="AW42" s="33">
        <f>SUM(AW8:AW41)</f>
        <v>3649.6000000000004</v>
      </c>
      <c r="AX42" s="33">
        <f>SUM(AX8:AX41)</f>
        <v>11079.1</v>
      </c>
      <c r="AY42" s="33">
        <f>SUM(AY8:AY41)</f>
        <v>209851</v>
      </c>
      <c r="AZ42" s="57">
        <f>SUM(AZ8:AZ41)</f>
        <v>15233.2</v>
      </c>
      <c r="BA42" s="41">
        <f>SUM(BA8:BA41)</f>
        <v>617728.69999999984</v>
      </c>
      <c r="BB42" s="33">
        <f>SUM(BB8:BB41)</f>
        <v>7077.6</v>
      </c>
      <c r="BC42" s="33">
        <f>SUM(BC8:BC41)</f>
        <v>7612</v>
      </c>
      <c r="BD42" s="33">
        <f>SUM(BD8:BD41)</f>
        <v>208739.10000000003</v>
      </c>
      <c r="BE42" s="57">
        <f>SUM(BE8:BE41)</f>
        <v>0</v>
      </c>
      <c r="BF42" s="41">
        <f>SUM(BF8:BF41)</f>
        <v>589733.1399999999</v>
      </c>
      <c r="BG42" s="33">
        <f>SUM(BG8:BG41)</f>
        <v>2523.6</v>
      </c>
      <c r="BH42" s="33">
        <f>SUM(BH8:BH41)</f>
        <v>8522.2999999999993</v>
      </c>
      <c r="BI42" s="33">
        <f>SUM(BI8:BI41)</f>
        <v>184387.24000000002</v>
      </c>
      <c r="BJ42" s="57">
        <f>SUM(BJ8:BJ41)</f>
        <v>0</v>
      </c>
      <c r="BK42" s="41">
        <f>BK8+BK9+BK10+BK11+BK12+BK13+BK14+BK15+BK16+BK17+BK18+BK20+BK21+BK22+BK24+BK25+BK26+BK27+BK28+BK29+BK30+BK31+BK32+BK33+BK34+BK35+BK36+BK37+BK38+BK39+BK40+BK23+BK41</f>
        <v>242075.30000000002</v>
      </c>
      <c r="BL42" s="33"/>
      <c r="BM42" s="33"/>
      <c r="BN42" s="33"/>
      <c r="BO42" s="40"/>
    </row>
    <row r="43" spans="1:67" s="37" customFormat="1" ht="24.75" hidden="1" customHeight="1" x14ac:dyDescent="0.25">
      <c r="A43" s="190" t="s">
        <v>73</v>
      </c>
      <c r="B43" s="190"/>
      <c r="C43" s="190"/>
      <c r="D43" s="190"/>
      <c r="E43" s="190"/>
      <c r="F43" s="58"/>
      <c r="G43" s="59"/>
      <c r="H43" s="59"/>
      <c r="I43" s="60"/>
      <c r="J43" s="59"/>
      <c r="K43" s="61"/>
      <c r="L43" s="61"/>
      <c r="M43" s="61"/>
      <c r="N43" s="61"/>
      <c r="O43" s="61"/>
      <c r="P43" s="62"/>
      <c r="Q43" s="63"/>
      <c r="R43" s="61"/>
      <c r="S43" s="61"/>
      <c r="T43" s="61"/>
      <c r="U43" s="62"/>
      <c r="V43" s="64"/>
      <c r="W43" s="63"/>
      <c r="X43" s="61"/>
      <c r="Y43" s="61"/>
      <c r="Z43" s="61"/>
      <c r="AA43" s="62"/>
      <c r="AB43" s="64"/>
      <c r="AC43" s="63"/>
      <c r="AD43" s="61"/>
      <c r="AE43" s="61"/>
      <c r="AF43" s="61"/>
      <c r="AG43" s="62"/>
      <c r="AH43" s="63"/>
      <c r="AI43" s="61"/>
      <c r="AJ43" s="61"/>
      <c r="AK43" s="61"/>
      <c r="AL43" s="65"/>
      <c r="AM43" s="63"/>
      <c r="AN43" s="61"/>
      <c r="AO43" s="61"/>
      <c r="AP43" s="61"/>
      <c r="AQ43" s="66"/>
      <c r="AR43" s="63"/>
      <c r="AS43" s="61"/>
      <c r="AT43" s="61"/>
      <c r="AU43" s="61"/>
      <c r="AV43" s="66"/>
      <c r="AW43" s="63"/>
      <c r="AX43" s="61"/>
      <c r="AY43" s="61"/>
      <c r="AZ43" s="61"/>
      <c r="BA43" s="66"/>
      <c r="BB43" s="63"/>
      <c r="BC43" s="61"/>
      <c r="BD43" s="61"/>
      <c r="BE43" s="61"/>
      <c r="BF43" s="66"/>
      <c r="BG43" s="63"/>
      <c r="BH43" s="61"/>
      <c r="BI43" s="61"/>
      <c r="BJ43" s="61"/>
      <c r="BK43" s="61"/>
      <c r="BL43" s="61"/>
      <c r="BM43" s="61"/>
      <c r="BN43" s="61"/>
    </row>
    <row r="44" spans="1:67" s="37" customFormat="1" ht="17.25" customHeight="1" x14ac:dyDescent="0.25">
      <c r="A44" s="76"/>
      <c r="B44" s="146"/>
      <c r="C44" s="146"/>
      <c r="D44" s="146"/>
      <c r="E44" s="147"/>
      <c r="F44" s="61"/>
      <c r="G44" s="148"/>
      <c r="H44" s="148"/>
      <c r="I44" s="94"/>
      <c r="J44" s="148"/>
      <c r="K44" s="61"/>
      <c r="L44" s="61"/>
      <c r="M44" s="61"/>
      <c r="N44" s="61"/>
      <c r="O44" s="61"/>
      <c r="P44" s="149"/>
      <c r="Q44" s="63"/>
      <c r="R44" s="61"/>
      <c r="S44" s="61"/>
      <c r="T44" s="61"/>
      <c r="U44" s="149"/>
      <c r="V44" s="64"/>
      <c r="W44" s="63"/>
      <c r="X44" s="61"/>
      <c r="Y44" s="61"/>
      <c r="Z44" s="61"/>
      <c r="AA44" s="149"/>
      <c r="AB44" s="64"/>
      <c r="AC44" s="63"/>
      <c r="AD44" s="61"/>
      <c r="AE44" s="61"/>
      <c r="AF44" s="61"/>
      <c r="AG44" s="149"/>
      <c r="AH44" s="63"/>
      <c r="AI44" s="61"/>
      <c r="AJ44" s="61"/>
      <c r="AK44" s="61"/>
      <c r="AL44" s="150"/>
      <c r="AM44" s="63"/>
      <c r="AN44" s="61"/>
      <c r="AO44" s="61"/>
      <c r="AP44" s="61"/>
      <c r="AQ44" s="151"/>
      <c r="AR44" s="63"/>
      <c r="AS44" s="61"/>
      <c r="AT44" s="61"/>
      <c r="AU44" s="61"/>
      <c r="AV44" s="151"/>
      <c r="AW44" s="63"/>
      <c r="AX44" s="61"/>
      <c r="AY44" s="61"/>
      <c r="AZ44" s="61"/>
      <c r="BA44" s="151"/>
      <c r="BB44" s="63"/>
      <c r="BC44" s="61"/>
      <c r="BD44" s="61"/>
      <c r="BE44" s="61"/>
      <c r="BF44" s="151"/>
      <c r="BG44" s="63"/>
      <c r="BH44" s="61"/>
      <c r="BI44" s="61"/>
      <c r="BJ44" s="61"/>
      <c r="BK44" s="61"/>
      <c r="BL44" s="61"/>
      <c r="BM44" s="61"/>
      <c r="BN44" s="61"/>
    </row>
    <row r="45" spans="1:67" s="37" customFormat="1" ht="17.25" customHeight="1" x14ac:dyDescent="0.25">
      <c r="A45" s="91"/>
      <c r="B45" s="94" t="s">
        <v>16</v>
      </c>
      <c r="C45" s="94"/>
      <c r="D45" s="69"/>
      <c r="E45" s="69"/>
      <c r="F45" s="61"/>
      <c r="G45" s="94"/>
      <c r="H45" s="94"/>
      <c r="I45" s="94"/>
      <c r="J45" s="94"/>
      <c r="K45" s="61"/>
      <c r="L45" s="61"/>
      <c r="M45" s="61"/>
      <c r="N45" s="61"/>
      <c r="O45" s="61"/>
      <c r="P45" s="149"/>
      <c r="Q45" s="61"/>
      <c r="R45" s="61"/>
      <c r="S45" s="61"/>
      <c r="T45" s="61"/>
      <c r="U45" s="149"/>
      <c r="V45" s="64"/>
      <c r="W45" s="61"/>
      <c r="X45" s="61"/>
      <c r="Y45" s="61"/>
      <c r="Z45" s="61"/>
      <c r="AA45" s="149"/>
      <c r="AB45" s="64"/>
      <c r="AC45" s="61"/>
      <c r="AD45" s="61"/>
      <c r="AE45" s="61"/>
      <c r="AF45" s="61"/>
      <c r="AG45" s="149"/>
      <c r="AH45" s="61"/>
      <c r="AI45" s="61"/>
      <c r="AJ45" s="61"/>
      <c r="AK45" s="61"/>
      <c r="AL45" s="150"/>
      <c r="AM45" s="61"/>
      <c r="AN45" s="61"/>
      <c r="AO45" s="61"/>
      <c r="AP45" s="61"/>
      <c r="AQ45" s="151"/>
      <c r="AR45" s="61"/>
      <c r="AS45" s="61"/>
      <c r="AT45" s="61"/>
      <c r="AU45" s="61"/>
      <c r="AV45" s="151"/>
      <c r="AW45" s="61"/>
      <c r="AX45" s="61"/>
      <c r="AY45" s="61"/>
      <c r="AZ45" s="61"/>
      <c r="BA45" s="151"/>
      <c r="BB45" s="61"/>
      <c r="BC45" s="61"/>
      <c r="BD45" s="61"/>
      <c r="BE45" s="61"/>
      <c r="BF45" s="151"/>
      <c r="BG45" s="61"/>
      <c r="BH45" s="61"/>
      <c r="BI45" s="61"/>
      <c r="BJ45" s="61"/>
      <c r="BK45" s="61"/>
      <c r="BL45" s="61"/>
      <c r="BM45" s="61"/>
      <c r="BN45" s="61"/>
    </row>
    <row r="46" spans="1:67" s="37" customFormat="1" ht="17.25" customHeight="1" x14ac:dyDescent="0.25">
      <c r="A46" s="91"/>
      <c r="B46" s="94" t="s">
        <v>17</v>
      </c>
      <c r="C46" s="94"/>
      <c r="D46" s="69"/>
      <c r="E46" s="69"/>
      <c r="F46" s="61"/>
      <c r="G46" s="94"/>
      <c r="H46" s="94"/>
      <c r="I46" s="94"/>
      <c r="J46" s="94"/>
      <c r="K46" s="61"/>
      <c r="L46" s="61"/>
      <c r="M46" s="61"/>
      <c r="N46" s="61"/>
      <c r="O46" s="61"/>
      <c r="P46" s="149"/>
      <c r="Q46" s="61"/>
      <c r="R46" s="61"/>
      <c r="S46" s="61"/>
      <c r="T46" s="61"/>
      <c r="U46" s="149"/>
      <c r="V46" s="64"/>
      <c r="W46" s="61"/>
      <c r="X46" s="61"/>
      <c r="Y46" s="61"/>
      <c r="Z46" s="61"/>
      <c r="AA46" s="149"/>
      <c r="AB46" s="64"/>
      <c r="AC46" s="61"/>
      <c r="AD46" s="61"/>
      <c r="AE46" s="61"/>
      <c r="AF46" s="61"/>
      <c r="AG46" s="149"/>
      <c r="AH46" s="61"/>
      <c r="AI46" s="61"/>
      <c r="AJ46" s="61"/>
      <c r="AK46" s="61"/>
      <c r="AL46" s="150"/>
      <c r="AM46" s="61"/>
      <c r="AN46" s="61"/>
      <c r="AO46" s="61"/>
      <c r="AP46" s="61"/>
      <c r="AQ46" s="151"/>
      <c r="AR46" s="61"/>
      <c r="AS46" s="61"/>
      <c r="AT46" s="61"/>
      <c r="AU46" s="61"/>
      <c r="AV46" s="151"/>
      <c r="AW46" s="61"/>
      <c r="AX46" s="61"/>
      <c r="AY46" s="61"/>
      <c r="AZ46" s="61"/>
      <c r="BA46" s="151"/>
      <c r="BB46" s="61"/>
      <c r="BC46" s="61"/>
      <c r="BD46" s="61"/>
      <c r="BE46" s="61"/>
      <c r="BF46" s="151"/>
      <c r="BG46" s="61"/>
      <c r="BH46" s="61"/>
      <c r="BI46" s="61"/>
      <c r="BJ46" s="61"/>
      <c r="BK46" s="61"/>
      <c r="BL46" s="61"/>
      <c r="BM46" s="61"/>
      <c r="BN46" s="61"/>
    </row>
    <row r="47" spans="1:67" s="37" customFormat="1" ht="36.75" customHeight="1" x14ac:dyDescent="0.25">
      <c r="A47" s="68" t="s">
        <v>10</v>
      </c>
      <c r="B47" s="38" t="s">
        <v>0</v>
      </c>
      <c r="C47" s="38" t="s">
        <v>1</v>
      </c>
      <c r="D47" s="32" t="s">
        <v>72</v>
      </c>
      <c r="E47" s="32"/>
      <c r="F47" s="67"/>
      <c r="G47" s="109"/>
      <c r="H47" s="67"/>
      <c r="I47" s="67"/>
      <c r="J47" s="67"/>
      <c r="K47" s="68"/>
      <c r="L47" s="68"/>
      <c r="M47" s="68"/>
      <c r="N47" s="68"/>
      <c r="O47" s="68"/>
      <c r="P47" s="67"/>
      <c r="Q47" s="68"/>
      <c r="R47" s="68"/>
      <c r="S47" s="68"/>
      <c r="T47" s="68"/>
      <c r="U47" s="111"/>
      <c r="V47" s="112"/>
      <c r="W47" s="68"/>
      <c r="X47" s="68"/>
      <c r="Y47" s="68"/>
      <c r="Z47" s="68"/>
      <c r="AA47" s="113"/>
      <c r="AB47" s="112"/>
      <c r="AC47" s="68"/>
      <c r="AD47" s="68"/>
      <c r="AE47" s="68"/>
      <c r="AF47" s="68"/>
      <c r="AG47" s="113"/>
      <c r="AH47" s="68"/>
      <c r="AI47" s="68"/>
      <c r="AJ47" s="68"/>
      <c r="AK47" s="68"/>
      <c r="AL47" s="114"/>
      <c r="AM47" s="68"/>
      <c r="AN47" s="68"/>
      <c r="AO47" s="68"/>
      <c r="AP47" s="68"/>
      <c r="AQ47" s="115"/>
      <c r="AR47" s="68"/>
      <c r="AS47" s="68"/>
      <c r="AT47" s="68"/>
      <c r="AU47" s="68"/>
      <c r="AV47" s="115"/>
      <c r="AW47" s="68"/>
      <c r="AX47" s="68"/>
      <c r="AY47" s="68"/>
      <c r="AZ47" s="68"/>
      <c r="BA47" s="115"/>
      <c r="BB47" s="68"/>
      <c r="BC47" s="68"/>
      <c r="BD47" s="68"/>
      <c r="BE47" s="68"/>
      <c r="BF47" s="115"/>
      <c r="BG47" s="68"/>
      <c r="BH47" s="68"/>
      <c r="BI47" s="68"/>
      <c r="BJ47" s="68"/>
      <c r="BK47" s="67"/>
      <c r="BL47" s="68"/>
      <c r="BM47" s="68"/>
      <c r="BN47" s="68"/>
      <c r="BO47" s="40"/>
    </row>
    <row r="48" spans="1:67" s="37" customFormat="1" ht="90.75" customHeight="1" x14ac:dyDescent="0.25">
      <c r="A48" s="86" t="s">
        <v>46</v>
      </c>
      <c r="B48" s="15" t="s">
        <v>143</v>
      </c>
      <c r="C48" s="15" t="s">
        <v>99</v>
      </c>
      <c r="D48" s="15" t="s">
        <v>166</v>
      </c>
      <c r="E48" s="128">
        <f>AL48+AQ48+AV48+BA48+BF48</f>
        <v>74392.899999999994</v>
      </c>
      <c r="F48" s="71"/>
      <c r="G48" s="110"/>
      <c r="H48" s="71"/>
      <c r="I48" s="71"/>
      <c r="J48" s="71"/>
      <c r="K48" s="72"/>
      <c r="L48" s="72"/>
      <c r="M48" s="72"/>
      <c r="N48" s="72"/>
      <c r="O48" s="72"/>
      <c r="P48" s="71"/>
      <c r="Q48" s="73"/>
      <c r="R48" s="73"/>
      <c r="S48" s="73"/>
      <c r="T48" s="73"/>
      <c r="U48" s="116"/>
      <c r="V48" s="112"/>
      <c r="W48" s="73"/>
      <c r="X48" s="73"/>
      <c r="Y48" s="73"/>
      <c r="Z48" s="73"/>
      <c r="AA48" s="113"/>
      <c r="AB48" s="112"/>
      <c r="AC48" s="73"/>
      <c r="AD48" s="73"/>
      <c r="AE48" s="73"/>
      <c r="AF48" s="73"/>
      <c r="AG48" s="113"/>
      <c r="AH48" s="73"/>
      <c r="AI48" s="73"/>
      <c r="AJ48" s="73"/>
      <c r="AK48" s="73"/>
      <c r="AL48" s="127">
        <f>AO48</f>
        <v>9065.5</v>
      </c>
      <c r="AM48" s="73"/>
      <c r="AN48" s="73"/>
      <c r="AO48" s="73">
        <v>9065.5</v>
      </c>
      <c r="AP48" s="73"/>
      <c r="AQ48" s="127">
        <f>AT48</f>
        <v>9745.7999999999993</v>
      </c>
      <c r="AR48" s="73"/>
      <c r="AS48" s="73"/>
      <c r="AT48" s="73">
        <v>9745.7999999999993</v>
      </c>
      <c r="AU48" s="73"/>
      <c r="AV48" s="127">
        <f>AY48</f>
        <v>9182.5</v>
      </c>
      <c r="AW48" s="73"/>
      <c r="AX48" s="73"/>
      <c r="AY48" s="73">
        <v>9182.5</v>
      </c>
      <c r="AZ48" s="73"/>
      <c r="BA48" s="117">
        <f>BD48</f>
        <v>9199.1</v>
      </c>
      <c r="BB48" s="73"/>
      <c r="BC48" s="73"/>
      <c r="BD48" s="73">
        <v>9199.1</v>
      </c>
      <c r="BE48" s="73"/>
      <c r="BF48" s="117">
        <f>BI48</f>
        <v>37200</v>
      </c>
      <c r="BG48" s="73"/>
      <c r="BH48" s="73"/>
      <c r="BI48" s="73">
        <v>37200</v>
      </c>
      <c r="BJ48" s="73"/>
      <c r="BK48" s="188"/>
      <c r="BL48" s="73"/>
      <c r="BM48" s="73"/>
      <c r="BN48" s="73"/>
      <c r="BO48" s="40"/>
    </row>
    <row r="49" spans="1:67" s="37" customFormat="1" ht="123.75" customHeight="1" x14ac:dyDescent="0.25">
      <c r="A49" s="86" t="s">
        <v>47</v>
      </c>
      <c r="B49" s="15" t="s">
        <v>98</v>
      </c>
      <c r="C49" s="15" t="s">
        <v>100</v>
      </c>
      <c r="D49" s="15" t="s">
        <v>164</v>
      </c>
      <c r="E49" s="29">
        <f>AL49+AQ49+AV49</f>
        <v>41251</v>
      </c>
      <c r="F49" s="71"/>
      <c r="G49" s="110"/>
      <c r="H49" s="71"/>
      <c r="I49" s="71"/>
      <c r="J49" s="71"/>
      <c r="K49" s="72"/>
      <c r="L49" s="72"/>
      <c r="M49" s="72"/>
      <c r="N49" s="72"/>
      <c r="O49" s="72"/>
      <c r="P49" s="71"/>
      <c r="Q49" s="72"/>
      <c r="R49" s="72"/>
      <c r="S49" s="73"/>
      <c r="T49" s="73"/>
      <c r="U49" s="116"/>
      <c r="V49" s="112"/>
      <c r="W49" s="73"/>
      <c r="X49" s="73"/>
      <c r="Y49" s="73"/>
      <c r="Z49" s="73"/>
      <c r="AA49" s="113"/>
      <c r="AB49" s="112"/>
      <c r="AC49" s="73"/>
      <c r="AD49" s="73"/>
      <c r="AE49" s="73"/>
      <c r="AF49" s="73"/>
      <c r="AG49" s="113"/>
      <c r="AH49" s="73"/>
      <c r="AI49" s="73"/>
      <c r="AJ49" s="73"/>
      <c r="AK49" s="73"/>
      <c r="AL49" s="117">
        <f>AO49</f>
        <v>14975.9</v>
      </c>
      <c r="AM49" s="73"/>
      <c r="AN49" s="73"/>
      <c r="AO49" s="73">
        <v>14975.9</v>
      </c>
      <c r="AP49" s="73"/>
      <c r="AQ49" s="117">
        <f>AT49</f>
        <v>13927.4</v>
      </c>
      <c r="AR49" s="73"/>
      <c r="AS49" s="73"/>
      <c r="AT49" s="73">
        <v>13927.4</v>
      </c>
      <c r="AU49" s="73"/>
      <c r="AV49" s="117">
        <f>AY49</f>
        <v>12347.7</v>
      </c>
      <c r="AW49" s="73"/>
      <c r="AX49" s="73"/>
      <c r="AY49" s="73">
        <v>12347.7</v>
      </c>
      <c r="AZ49" s="73"/>
      <c r="BA49" s="115"/>
      <c r="BB49" s="73"/>
      <c r="BC49" s="73"/>
      <c r="BD49" s="73"/>
      <c r="BE49" s="73"/>
      <c r="BF49" s="115"/>
      <c r="BG49" s="73"/>
      <c r="BH49" s="73"/>
      <c r="BI49" s="73"/>
      <c r="BJ49" s="73"/>
      <c r="BK49" s="188"/>
      <c r="BL49" s="73"/>
      <c r="BM49" s="73"/>
      <c r="BN49" s="73"/>
      <c r="BO49" s="40"/>
    </row>
    <row r="50" spans="1:67" s="37" customFormat="1" ht="109.5" customHeight="1" x14ac:dyDescent="0.25">
      <c r="A50" s="86" t="s">
        <v>48</v>
      </c>
      <c r="B50" s="15" t="s">
        <v>144</v>
      </c>
      <c r="C50" s="15" t="s">
        <v>100</v>
      </c>
      <c r="D50" s="15" t="s">
        <v>165</v>
      </c>
      <c r="E50" s="29">
        <f>BF50+BA50+BK50</f>
        <v>38232.400000000001</v>
      </c>
      <c r="F50" s="71"/>
      <c r="G50" s="110"/>
      <c r="H50" s="120"/>
      <c r="I50" s="120"/>
      <c r="J50" s="120"/>
      <c r="K50" s="121"/>
      <c r="L50" s="121"/>
      <c r="M50" s="121"/>
      <c r="N50" s="121"/>
      <c r="O50" s="121"/>
      <c r="P50" s="120"/>
      <c r="Q50" s="121"/>
      <c r="R50" s="121"/>
      <c r="S50" s="124"/>
      <c r="T50" s="124"/>
      <c r="U50" s="125"/>
      <c r="V50" s="122"/>
      <c r="W50" s="124"/>
      <c r="X50" s="124"/>
      <c r="Y50" s="124"/>
      <c r="Z50" s="124"/>
      <c r="AA50" s="123"/>
      <c r="AB50" s="122"/>
      <c r="AC50" s="124"/>
      <c r="AD50" s="124"/>
      <c r="AE50" s="124"/>
      <c r="AF50" s="124"/>
      <c r="AG50" s="123"/>
      <c r="AH50" s="124"/>
      <c r="AI50" s="124"/>
      <c r="AJ50" s="124"/>
      <c r="AK50" s="124"/>
      <c r="AL50" s="126"/>
      <c r="AM50" s="124"/>
      <c r="AN50" s="124"/>
      <c r="AO50" s="124"/>
      <c r="AP50" s="124"/>
      <c r="AQ50" s="126"/>
      <c r="AR50" s="124"/>
      <c r="AS50" s="124"/>
      <c r="AT50" s="124"/>
      <c r="AU50" s="124"/>
      <c r="AV50" s="126"/>
      <c r="AW50" s="124"/>
      <c r="AX50" s="124"/>
      <c r="AY50" s="124"/>
      <c r="AZ50" s="124"/>
      <c r="BA50" s="126">
        <f>BD50</f>
        <v>12841.2</v>
      </c>
      <c r="BB50" s="124"/>
      <c r="BC50" s="124"/>
      <c r="BD50" s="124">
        <v>12841.2</v>
      </c>
      <c r="BE50" s="124"/>
      <c r="BF50" s="126">
        <f>BI50</f>
        <v>12695.6</v>
      </c>
      <c r="BG50" s="124"/>
      <c r="BH50" s="124"/>
      <c r="BI50" s="124">
        <v>12695.6</v>
      </c>
      <c r="BJ50" s="124"/>
      <c r="BK50" s="188">
        <f>BL50+BM50+BN50+BO50</f>
        <v>12695.6</v>
      </c>
      <c r="BL50" s="73"/>
      <c r="BM50" s="73"/>
      <c r="BN50" s="73">
        <v>12695.6</v>
      </c>
      <c r="BO50" s="40"/>
    </row>
    <row r="51" spans="1:67" s="37" customFormat="1" ht="115.5" customHeight="1" x14ac:dyDescent="0.25">
      <c r="A51" s="86" t="s">
        <v>49</v>
      </c>
      <c r="B51" s="15" t="s">
        <v>128</v>
      </c>
      <c r="C51" s="15" t="s">
        <v>101</v>
      </c>
      <c r="D51" s="15" t="s">
        <v>181</v>
      </c>
      <c r="E51" s="29">
        <f>AL51+AQ51+AV51+BA51+BF51</f>
        <v>66379.7</v>
      </c>
      <c r="F51" s="71"/>
      <c r="G51" s="110"/>
      <c r="H51" s="71"/>
      <c r="I51" s="71"/>
      <c r="J51" s="71"/>
      <c r="K51" s="72"/>
      <c r="L51" s="72"/>
      <c r="M51" s="72"/>
      <c r="N51" s="72"/>
      <c r="O51" s="72"/>
      <c r="P51" s="71"/>
      <c r="Q51" s="72"/>
      <c r="R51" s="72"/>
      <c r="S51" s="73"/>
      <c r="T51" s="73"/>
      <c r="U51" s="116"/>
      <c r="V51" s="112"/>
      <c r="W51" s="73"/>
      <c r="X51" s="73"/>
      <c r="Y51" s="73"/>
      <c r="Z51" s="73"/>
      <c r="AA51" s="113"/>
      <c r="AB51" s="112"/>
      <c r="AC51" s="73"/>
      <c r="AD51" s="73"/>
      <c r="AE51" s="73"/>
      <c r="AF51" s="73"/>
      <c r="AG51" s="113"/>
      <c r="AH51" s="73"/>
      <c r="AI51" s="73"/>
      <c r="AJ51" s="73"/>
      <c r="AK51" s="73"/>
      <c r="AL51" s="117">
        <f>AO51</f>
        <v>12053.1</v>
      </c>
      <c r="AM51" s="73"/>
      <c r="AN51" s="73"/>
      <c r="AO51" s="73">
        <v>12053.1</v>
      </c>
      <c r="AP51" s="73"/>
      <c r="AQ51" s="117">
        <f>AT51</f>
        <v>13711.3</v>
      </c>
      <c r="AR51" s="73"/>
      <c r="AS51" s="73"/>
      <c r="AT51" s="73">
        <v>13711.3</v>
      </c>
      <c r="AU51" s="73"/>
      <c r="AV51" s="117">
        <f>AY51</f>
        <v>13538.5</v>
      </c>
      <c r="AW51" s="73"/>
      <c r="AX51" s="73"/>
      <c r="AY51" s="73">
        <v>13538.5</v>
      </c>
      <c r="AZ51" s="73"/>
      <c r="BA51" s="117">
        <f>BD51</f>
        <v>13538.4</v>
      </c>
      <c r="BB51" s="73"/>
      <c r="BC51" s="73"/>
      <c r="BD51" s="73">
        <v>13538.4</v>
      </c>
      <c r="BE51" s="73"/>
      <c r="BF51" s="117">
        <f>BI51</f>
        <v>13538.4</v>
      </c>
      <c r="BG51" s="73"/>
      <c r="BH51" s="73"/>
      <c r="BI51" s="73">
        <v>13538.4</v>
      </c>
      <c r="BJ51" s="73"/>
      <c r="BK51" s="188"/>
      <c r="BL51" s="73"/>
      <c r="BM51" s="73"/>
      <c r="BN51" s="73"/>
      <c r="BO51" s="40"/>
    </row>
    <row r="52" spans="1:67" s="37" customFormat="1" ht="103.5" customHeight="1" x14ac:dyDescent="0.25">
      <c r="A52" s="86" t="s">
        <v>50</v>
      </c>
      <c r="B52" s="15" t="s">
        <v>138</v>
      </c>
      <c r="C52" s="15" t="s">
        <v>102</v>
      </c>
      <c r="D52" s="15" t="s">
        <v>151</v>
      </c>
      <c r="E52" s="29">
        <f>AL52+AQ52+AV52+BA52+BF52+BK52</f>
        <v>23443.8</v>
      </c>
      <c r="F52" s="71"/>
      <c r="G52" s="110"/>
      <c r="H52" s="71"/>
      <c r="I52" s="71"/>
      <c r="J52" s="71"/>
      <c r="K52" s="72"/>
      <c r="L52" s="72"/>
      <c r="M52" s="72"/>
      <c r="N52" s="72"/>
      <c r="O52" s="72"/>
      <c r="P52" s="71"/>
      <c r="Q52" s="72"/>
      <c r="R52" s="72"/>
      <c r="S52" s="73"/>
      <c r="T52" s="73"/>
      <c r="U52" s="116"/>
      <c r="V52" s="112"/>
      <c r="W52" s="73"/>
      <c r="X52" s="73"/>
      <c r="Y52" s="73"/>
      <c r="Z52" s="73"/>
      <c r="AA52" s="113"/>
      <c r="AB52" s="112"/>
      <c r="AC52" s="73"/>
      <c r="AD52" s="73"/>
      <c r="AE52" s="73"/>
      <c r="AF52" s="73"/>
      <c r="AG52" s="113"/>
      <c r="AH52" s="73"/>
      <c r="AI52" s="73"/>
      <c r="AJ52" s="73"/>
      <c r="AK52" s="73"/>
      <c r="AL52" s="117">
        <f>AO52</f>
        <v>4327.3</v>
      </c>
      <c r="AM52" s="73"/>
      <c r="AN52" s="73"/>
      <c r="AO52" s="73">
        <v>4327.3</v>
      </c>
      <c r="AP52" s="73"/>
      <c r="AQ52" s="117">
        <f>AT52</f>
        <v>3823.3</v>
      </c>
      <c r="AR52" s="73"/>
      <c r="AS52" s="73"/>
      <c r="AT52" s="73">
        <v>3823.3</v>
      </c>
      <c r="AU52" s="73"/>
      <c r="AV52" s="117">
        <f>AY52</f>
        <v>3823.3</v>
      </c>
      <c r="AW52" s="73"/>
      <c r="AX52" s="73"/>
      <c r="AY52" s="73">
        <v>3823.3</v>
      </c>
      <c r="AZ52" s="73"/>
      <c r="BA52" s="117">
        <f>BD52</f>
        <v>3823.3</v>
      </c>
      <c r="BB52" s="73"/>
      <c r="BC52" s="73"/>
      <c r="BD52" s="73">
        <v>3823.3</v>
      </c>
      <c r="BE52" s="73"/>
      <c r="BF52" s="117">
        <f>BI52</f>
        <v>3823.3</v>
      </c>
      <c r="BG52" s="73"/>
      <c r="BH52" s="73"/>
      <c r="BI52" s="73">
        <v>3823.3</v>
      </c>
      <c r="BJ52" s="73"/>
      <c r="BK52" s="188">
        <f>BL52+BM52+BN52+BO52</f>
        <v>3823.3</v>
      </c>
      <c r="BL52" s="73"/>
      <c r="BM52" s="73"/>
      <c r="BN52" s="73">
        <v>3823.3</v>
      </c>
      <c r="BO52" s="40"/>
    </row>
    <row r="53" spans="1:67" s="37" customFormat="1" ht="81.75" customHeight="1" x14ac:dyDescent="0.25">
      <c r="A53" s="86" t="s">
        <v>51</v>
      </c>
      <c r="B53" s="15" t="s">
        <v>125</v>
      </c>
      <c r="C53" s="15" t="s">
        <v>103</v>
      </c>
      <c r="D53" s="15" t="s">
        <v>159</v>
      </c>
      <c r="E53" s="29">
        <f>AL53+AQ53+AV53+BA53+BF53</f>
        <v>65189.3</v>
      </c>
      <c r="F53" s="71"/>
      <c r="G53" s="110"/>
      <c r="H53" s="71"/>
      <c r="I53" s="71"/>
      <c r="J53" s="71"/>
      <c r="K53" s="72"/>
      <c r="L53" s="72"/>
      <c r="M53" s="72"/>
      <c r="N53" s="72"/>
      <c r="O53" s="72"/>
      <c r="P53" s="71"/>
      <c r="Q53" s="72"/>
      <c r="R53" s="72"/>
      <c r="S53" s="73"/>
      <c r="T53" s="73"/>
      <c r="U53" s="116"/>
      <c r="V53" s="112"/>
      <c r="W53" s="73"/>
      <c r="X53" s="73"/>
      <c r="Y53" s="73"/>
      <c r="Z53" s="73"/>
      <c r="AA53" s="113"/>
      <c r="AB53" s="112"/>
      <c r="AC53" s="73"/>
      <c r="AD53" s="73"/>
      <c r="AE53" s="73"/>
      <c r="AF53" s="73"/>
      <c r="AG53" s="113"/>
      <c r="AH53" s="73"/>
      <c r="AI53" s="73"/>
      <c r="AJ53" s="73"/>
      <c r="AK53" s="73"/>
      <c r="AL53" s="118">
        <f>AO53</f>
        <v>7168.4</v>
      </c>
      <c r="AM53" s="73"/>
      <c r="AN53" s="73"/>
      <c r="AO53" s="73">
        <v>7168.4</v>
      </c>
      <c r="AP53" s="73"/>
      <c r="AQ53" s="117">
        <f>AT53</f>
        <v>15123.5</v>
      </c>
      <c r="AR53" s="73"/>
      <c r="AS53" s="73"/>
      <c r="AT53" s="73">
        <v>15123.5</v>
      </c>
      <c r="AU53" s="73"/>
      <c r="AV53" s="117">
        <f>AY53</f>
        <v>14294.8</v>
      </c>
      <c r="AW53" s="73"/>
      <c r="AX53" s="73"/>
      <c r="AY53" s="73">
        <v>14294.8</v>
      </c>
      <c r="AZ53" s="73"/>
      <c r="BA53" s="117">
        <f>BD53</f>
        <v>14301.3</v>
      </c>
      <c r="BB53" s="73"/>
      <c r="BC53" s="73"/>
      <c r="BD53" s="73">
        <v>14301.3</v>
      </c>
      <c r="BE53" s="73"/>
      <c r="BF53" s="117">
        <f>BI53</f>
        <v>14301.3</v>
      </c>
      <c r="BG53" s="73"/>
      <c r="BH53" s="73"/>
      <c r="BI53" s="73">
        <v>14301.3</v>
      </c>
      <c r="BJ53" s="73"/>
      <c r="BK53" s="188"/>
      <c r="BL53" s="73"/>
      <c r="BM53" s="73"/>
      <c r="BN53" s="73"/>
      <c r="BO53" s="40"/>
    </row>
    <row r="54" spans="1:67" s="37" customFormat="1" ht="84" customHeight="1" x14ac:dyDescent="0.25">
      <c r="A54" s="86" t="s">
        <v>52</v>
      </c>
      <c r="B54" s="15" t="s">
        <v>135</v>
      </c>
      <c r="C54" s="15" t="s">
        <v>104</v>
      </c>
      <c r="D54" s="15" t="s">
        <v>167</v>
      </c>
      <c r="E54" s="29">
        <f>AQ54+AL54+AV54+BA54</f>
        <v>12309.8</v>
      </c>
      <c r="F54" s="71"/>
      <c r="G54" s="110"/>
      <c r="H54" s="71"/>
      <c r="I54" s="71"/>
      <c r="J54" s="71"/>
      <c r="K54" s="72"/>
      <c r="L54" s="72"/>
      <c r="M54" s="72"/>
      <c r="N54" s="72"/>
      <c r="O54" s="72"/>
      <c r="P54" s="71"/>
      <c r="Q54" s="72"/>
      <c r="R54" s="72"/>
      <c r="S54" s="73"/>
      <c r="T54" s="73"/>
      <c r="U54" s="116"/>
      <c r="V54" s="112"/>
      <c r="W54" s="73"/>
      <c r="X54" s="73"/>
      <c r="Y54" s="73"/>
      <c r="Z54" s="73"/>
      <c r="AA54" s="113"/>
      <c r="AB54" s="112"/>
      <c r="AC54" s="73"/>
      <c r="AD54" s="73"/>
      <c r="AE54" s="73"/>
      <c r="AF54" s="73"/>
      <c r="AG54" s="113"/>
      <c r="AH54" s="73"/>
      <c r="AI54" s="73"/>
      <c r="AJ54" s="73"/>
      <c r="AK54" s="73"/>
      <c r="AL54" s="117">
        <f>AN54+AO54</f>
        <v>3439</v>
      </c>
      <c r="AM54" s="73"/>
      <c r="AN54" s="73">
        <v>2042.4</v>
      </c>
      <c r="AO54" s="73">
        <v>1396.6</v>
      </c>
      <c r="AP54" s="73"/>
      <c r="AQ54" s="117">
        <f>AS54+AT54</f>
        <v>2956.4</v>
      </c>
      <c r="AR54" s="73"/>
      <c r="AS54" s="73">
        <v>2042.5</v>
      </c>
      <c r="AT54" s="73">
        <v>913.9</v>
      </c>
      <c r="AU54" s="73"/>
      <c r="AV54" s="117">
        <f>AX54+AY54</f>
        <v>2957.2</v>
      </c>
      <c r="AW54" s="73"/>
      <c r="AX54" s="73">
        <v>2042.5</v>
      </c>
      <c r="AY54" s="73">
        <v>914.7</v>
      </c>
      <c r="AZ54" s="73"/>
      <c r="BA54" s="117">
        <f>BB54+BC54+BD54</f>
        <v>2957.2</v>
      </c>
      <c r="BB54" s="73"/>
      <c r="BC54" s="73">
        <v>2042.5</v>
      </c>
      <c r="BD54" s="73">
        <v>914.7</v>
      </c>
      <c r="BE54" s="73"/>
      <c r="BF54" s="115"/>
      <c r="BG54" s="73"/>
      <c r="BH54" s="73"/>
      <c r="BI54" s="73"/>
      <c r="BJ54" s="73"/>
      <c r="BK54" s="188"/>
      <c r="BL54" s="73"/>
      <c r="BM54" s="73"/>
      <c r="BN54" s="73"/>
      <c r="BO54" s="40"/>
    </row>
    <row r="55" spans="1:67" s="37" customFormat="1" ht="84" customHeight="1" x14ac:dyDescent="0.25">
      <c r="A55" s="86" t="s">
        <v>53</v>
      </c>
      <c r="B55" s="15" t="s">
        <v>130</v>
      </c>
      <c r="C55" s="15" t="s">
        <v>105</v>
      </c>
      <c r="D55" s="15" t="s">
        <v>158</v>
      </c>
      <c r="E55" s="29">
        <f>AL55+AQ55+AV55+BA55+BF55</f>
        <v>24214.9</v>
      </c>
      <c r="F55" s="71"/>
      <c r="G55" s="110"/>
      <c r="H55" s="71"/>
      <c r="I55" s="71"/>
      <c r="J55" s="71"/>
      <c r="K55" s="72"/>
      <c r="L55" s="72"/>
      <c r="M55" s="72"/>
      <c r="N55" s="72"/>
      <c r="O55" s="72"/>
      <c r="P55" s="71"/>
      <c r="Q55" s="72"/>
      <c r="R55" s="72"/>
      <c r="S55" s="73"/>
      <c r="T55" s="73"/>
      <c r="U55" s="116"/>
      <c r="V55" s="112"/>
      <c r="W55" s="73"/>
      <c r="X55" s="73"/>
      <c r="Y55" s="73"/>
      <c r="Z55" s="73"/>
      <c r="AA55" s="113"/>
      <c r="AB55" s="112"/>
      <c r="AC55" s="73"/>
      <c r="AD55" s="73"/>
      <c r="AE55" s="73"/>
      <c r="AF55" s="73"/>
      <c r="AG55" s="113"/>
      <c r="AH55" s="73"/>
      <c r="AI55" s="73"/>
      <c r="AJ55" s="73"/>
      <c r="AK55" s="73"/>
      <c r="AL55" s="117">
        <f>AO55</f>
        <v>4667</v>
      </c>
      <c r="AM55" s="73"/>
      <c r="AN55" s="73"/>
      <c r="AO55" s="73">
        <v>4667</v>
      </c>
      <c r="AP55" s="73"/>
      <c r="AQ55" s="117">
        <f>AT55</f>
        <v>5082</v>
      </c>
      <c r="AR55" s="73"/>
      <c r="AS55" s="73"/>
      <c r="AT55" s="73">
        <v>5082</v>
      </c>
      <c r="AU55" s="73"/>
      <c r="AV55" s="117">
        <f>AY55</f>
        <v>4821.8999999999996</v>
      </c>
      <c r="AW55" s="73"/>
      <c r="AX55" s="73"/>
      <c r="AY55" s="73">
        <v>4821.8999999999996</v>
      </c>
      <c r="AZ55" s="73"/>
      <c r="BA55" s="117">
        <f>BD55</f>
        <v>4825.6000000000004</v>
      </c>
      <c r="BB55" s="73"/>
      <c r="BC55" s="73"/>
      <c r="BD55" s="73">
        <v>4825.6000000000004</v>
      </c>
      <c r="BE55" s="73"/>
      <c r="BF55" s="117">
        <f>BI55</f>
        <v>4818.3999999999996</v>
      </c>
      <c r="BG55" s="73"/>
      <c r="BH55" s="73"/>
      <c r="BI55" s="73">
        <v>4818.3999999999996</v>
      </c>
      <c r="BJ55" s="73"/>
      <c r="BK55" s="188"/>
      <c r="BL55" s="73"/>
      <c r="BM55" s="73"/>
      <c r="BN55" s="73"/>
      <c r="BO55" s="40"/>
    </row>
    <row r="56" spans="1:67" s="37" customFormat="1" ht="84" customHeight="1" x14ac:dyDescent="0.25">
      <c r="A56" s="86" t="s">
        <v>54</v>
      </c>
      <c r="B56" s="15" t="s">
        <v>137</v>
      </c>
      <c r="C56" s="15" t="s">
        <v>111</v>
      </c>
      <c r="D56" s="15" t="s">
        <v>172</v>
      </c>
      <c r="E56" s="29">
        <f>AL56+AQ56+AV56+BA56+BF56</f>
        <v>51697.1</v>
      </c>
      <c r="F56" s="71"/>
      <c r="G56" s="110"/>
      <c r="H56" s="71"/>
      <c r="I56" s="71"/>
      <c r="J56" s="71"/>
      <c r="K56" s="72"/>
      <c r="L56" s="72"/>
      <c r="M56" s="72"/>
      <c r="N56" s="72"/>
      <c r="O56" s="72"/>
      <c r="P56" s="71"/>
      <c r="Q56" s="72"/>
      <c r="R56" s="72"/>
      <c r="S56" s="73"/>
      <c r="T56" s="73"/>
      <c r="U56" s="116"/>
      <c r="V56" s="112"/>
      <c r="W56" s="73"/>
      <c r="X56" s="73"/>
      <c r="Y56" s="73"/>
      <c r="Z56" s="73"/>
      <c r="AA56" s="113"/>
      <c r="AB56" s="112"/>
      <c r="AC56" s="73"/>
      <c r="AD56" s="73"/>
      <c r="AE56" s="73"/>
      <c r="AF56" s="73"/>
      <c r="AG56" s="113"/>
      <c r="AH56" s="73"/>
      <c r="AI56" s="73"/>
      <c r="AJ56" s="73"/>
      <c r="AK56" s="73"/>
      <c r="AL56" s="117">
        <f>AO56</f>
        <v>10914.3</v>
      </c>
      <c r="AM56" s="73"/>
      <c r="AN56" s="73"/>
      <c r="AO56" s="73">
        <v>10914.3</v>
      </c>
      <c r="AP56" s="73"/>
      <c r="AQ56" s="117">
        <f>AT56</f>
        <v>10187</v>
      </c>
      <c r="AR56" s="73"/>
      <c r="AS56" s="73"/>
      <c r="AT56" s="73">
        <v>10187</v>
      </c>
      <c r="AU56" s="73"/>
      <c r="AV56" s="117">
        <f>AY56</f>
        <v>10194.6</v>
      </c>
      <c r="AW56" s="73"/>
      <c r="AX56" s="73"/>
      <c r="AY56" s="73">
        <v>10194.6</v>
      </c>
      <c r="AZ56" s="73"/>
      <c r="BA56" s="117">
        <f>BD56</f>
        <v>10194.6</v>
      </c>
      <c r="BB56" s="73"/>
      <c r="BC56" s="73"/>
      <c r="BD56" s="73">
        <v>10194.6</v>
      </c>
      <c r="BE56" s="73"/>
      <c r="BF56" s="117">
        <f>BI56</f>
        <v>10206.6</v>
      </c>
      <c r="BG56" s="73"/>
      <c r="BH56" s="73"/>
      <c r="BI56" s="73">
        <v>10206.6</v>
      </c>
      <c r="BJ56" s="73"/>
      <c r="BK56" s="188"/>
      <c r="BL56" s="73"/>
      <c r="BM56" s="73"/>
      <c r="BN56" s="73"/>
      <c r="BO56" s="40"/>
    </row>
    <row r="57" spans="1:67" s="37" customFormat="1" ht="117.75" customHeight="1" x14ac:dyDescent="0.25">
      <c r="A57" s="86" t="s">
        <v>55</v>
      </c>
      <c r="B57" s="15" t="s">
        <v>142</v>
      </c>
      <c r="C57" s="15" t="s">
        <v>112</v>
      </c>
      <c r="D57" s="15" t="s">
        <v>174</v>
      </c>
      <c r="E57" s="29">
        <f>AL57+AQ57+AV57+BA57+BF57</f>
        <v>21274.3</v>
      </c>
      <c r="F57" s="71"/>
      <c r="G57" s="110"/>
      <c r="H57" s="120"/>
      <c r="I57" s="120"/>
      <c r="J57" s="120"/>
      <c r="K57" s="121"/>
      <c r="L57" s="121"/>
      <c r="M57" s="121"/>
      <c r="N57" s="121"/>
      <c r="O57" s="121"/>
      <c r="P57" s="120"/>
      <c r="Q57" s="121"/>
      <c r="R57" s="121"/>
      <c r="S57" s="124"/>
      <c r="T57" s="124"/>
      <c r="U57" s="125"/>
      <c r="V57" s="122"/>
      <c r="W57" s="124"/>
      <c r="X57" s="124"/>
      <c r="Y57" s="124"/>
      <c r="Z57" s="124"/>
      <c r="AA57" s="123"/>
      <c r="AB57" s="122"/>
      <c r="AC57" s="124"/>
      <c r="AD57" s="124"/>
      <c r="AE57" s="124"/>
      <c r="AF57" s="124"/>
      <c r="AG57" s="123"/>
      <c r="AH57" s="124"/>
      <c r="AI57" s="124"/>
      <c r="AJ57" s="124"/>
      <c r="AK57" s="124"/>
      <c r="AL57" s="126">
        <f>AO57</f>
        <v>5308</v>
      </c>
      <c r="AM57" s="124"/>
      <c r="AN57" s="124"/>
      <c r="AO57" s="124">
        <v>5308</v>
      </c>
      <c r="AP57" s="124"/>
      <c r="AQ57" s="126">
        <f>AT57</f>
        <v>4142.6000000000004</v>
      </c>
      <c r="AR57" s="124"/>
      <c r="AS57" s="124"/>
      <c r="AT57" s="124">
        <v>4142.6000000000004</v>
      </c>
      <c r="AU57" s="124"/>
      <c r="AV57" s="126">
        <f>AY57</f>
        <v>3909.8</v>
      </c>
      <c r="AW57" s="124"/>
      <c r="AX57" s="124"/>
      <c r="AY57" s="124">
        <v>3909.8</v>
      </c>
      <c r="AZ57" s="124"/>
      <c r="BA57" s="126">
        <f>BD57</f>
        <v>3949.8</v>
      </c>
      <c r="BB57" s="124"/>
      <c r="BC57" s="124"/>
      <c r="BD57" s="124">
        <v>3949.8</v>
      </c>
      <c r="BE57" s="124"/>
      <c r="BF57" s="179">
        <f>BI57</f>
        <v>3964.1</v>
      </c>
      <c r="BG57" s="124"/>
      <c r="BH57" s="124"/>
      <c r="BI57" s="124">
        <v>3964.1</v>
      </c>
      <c r="BJ57" s="124"/>
      <c r="BK57" s="188"/>
      <c r="BL57" s="73"/>
      <c r="BM57" s="73"/>
      <c r="BN57" s="73"/>
      <c r="BO57" s="40"/>
    </row>
    <row r="58" spans="1:67" s="37" customFormat="1" ht="21" customHeight="1" x14ac:dyDescent="0.25">
      <c r="A58" s="92"/>
      <c r="B58" s="39" t="s">
        <v>123</v>
      </c>
      <c r="C58" s="32"/>
      <c r="D58" s="40"/>
      <c r="E58" s="29">
        <f>SUM(E48:E57)</f>
        <v>418385.19999999995</v>
      </c>
      <c r="F58" s="72">
        <f>SUM(F48:F49)</f>
        <v>0</v>
      </c>
      <c r="G58" s="110"/>
      <c r="H58" s="71">
        <f>SUM(H48:H57)</f>
        <v>0</v>
      </c>
      <c r="I58" s="71">
        <f>SUM(I48:I57)</f>
        <v>0</v>
      </c>
      <c r="J58" s="71">
        <f>SUM(J48:J57)</f>
        <v>0</v>
      </c>
      <c r="K58" s="72"/>
      <c r="L58" s="72"/>
      <c r="M58" s="72"/>
      <c r="N58" s="72"/>
      <c r="O58" s="72"/>
      <c r="P58" s="71">
        <f>SUM(P48:P57)</f>
        <v>0</v>
      </c>
      <c r="Q58" s="72"/>
      <c r="R58" s="72"/>
      <c r="S58" s="119"/>
      <c r="T58" s="119"/>
      <c r="U58" s="127">
        <f>SUM(U48:U57)</f>
        <v>0</v>
      </c>
      <c r="V58" s="112"/>
      <c r="W58" s="119"/>
      <c r="X58" s="119"/>
      <c r="Y58" s="119"/>
      <c r="Z58" s="119"/>
      <c r="AA58" s="129">
        <f>SUM(AA48:AA57)</f>
        <v>0</v>
      </c>
      <c r="AB58" s="112"/>
      <c r="AC58" s="119"/>
      <c r="AD58" s="119"/>
      <c r="AE58" s="119"/>
      <c r="AF58" s="119"/>
      <c r="AG58" s="129">
        <f>SUM(AG48:AG57)</f>
        <v>0</v>
      </c>
      <c r="AH58" s="119"/>
      <c r="AI58" s="119"/>
      <c r="AJ58" s="119"/>
      <c r="AK58" s="119"/>
      <c r="AL58" s="118">
        <f>SUM(AL48:AL57)</f>
        <v>71918.5</v>
      </c>
      <c r="AM58" s="119"/>
      <c r="AN58" s="119"/>
      <c r="AO58" s="119"/>
      <c r="AP58" s="119"/>
      <c r="AQ58" s="130">
        <f>SUM(AQ48:AQ57)</f>
        <v>78699.300000000017</v>
      </c>
      <c r="AR58" s="119"/>
      <c r="AS58" s="119"/>
      <c r="AT58" s="119"/>
      <c r="AU58" s="119"/>
      <c r="AV58" s="131">
        <f>SUM(AV48:AV57)</f>
        <v>75070.3</v>
      </c>
      <c r="AW58" s="119"/>
      <c r="AX58" s="119"/>
      <c r="AY58" s="119"/>
      <c r="AZ58" s="119"/>
      <c r="BA58" s="132">
        <f>SUM(BA48:BA57)</f>
        <v>75630.5</v>
      </c>
      <c r="BB58" s="119"/>
      <c r="BC58" s="119"/>
      <c r="BD58" s="119"/>
      <c r="BE58" s="119"/>
      <c r="BF58" s="132">
        <f>SUM(BF48:BF57)</f>
        <v>100547.70000000001</v>
      </c>
      <c r="BG58" s="119"/>
      <c r="BH58" s="119"/>
      <c r="BI58" s="119"/>
      <c r="BJ58" s="119"/>
      <c r="BK58" s="127">
        <f>SUM(BK48:BK57)</f>
        <v>16518.900000000001</v>
      </c>
      <c r="BL58" s="119"/>
      <c r="BM58" s="119"/>
      <c r="BN58" s="119"/>
      <c r="BO58" s="40"/>
    </row>
    <row r="59" spans="1:67" s="42" customFormat="1" ht="15" customHeight="1" x14ac:dyDescent="0.25">
      <c r="A59" s="93"/>
      <c r="B59" s="69"/>
      <c r="C59" s="69"/>
      <c r="D59" s="69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  <c r="T59" s="74"/>
      <c r="U59" s="152"/>
      <c r="V59" s="70"/>
      <c r="W59" s="74"/>
      <c r="X59" s="74"/>
      <c r="Y59" s="74"/>
      <c r="Z59" s="74"/>
      <c r="AA59" s="153"/>
      <c r="AB59" s="70"/>
      <c r="AC59" s="74"/>
      <c r="AD59" s="74"/>
      <c r="AE59" s="74"/>
      <c r="AF59" s="74"/>
      <c r="AG59" s="153"/>
      <c r="AH59" s="74"/>
      <c r="AI59" s="74"/>
      <c r="AJ59" s="74"/>
      <c r="AK59" s="74"/>
      <c r="AL59" s="154"/>
      <c r="AM59" s="74"/>
      <c r="AN59" s="74"/>
      <c r="AO59" s="74"/>
      <c r="AP59" s="74"/>
      <c r="AQ59" s="155"/>
      <c r="AR59" s="74"/>
      <c r="AS59" s="74"/>
      <c r="AT59" s="74"/>
      <c r="AU59" s="74"/>
      <c r="AV59" s="155"/>
      <c r="AW59" s="74"/>
      <c r="AX59" s="74"/>
      <c r="AY59" s="74"/>
      <c r="AZ59" s="74"/>
      <c r="BA59" s="155"/>
      <c r="BB59" s="74"/>
      <c r="BC59" s="74"/>
      <c r="BD59" s="74"/>
      <c r="BE59" s="74"/>
      <c r="BF59" s="155"/>
      <c r="BG59" s="74"/>
      <c r="BH59" s="74"/>
      <c r="BI59" s="74"/>
      <c r="BJ59" s="74"/>
      <c r="BK59" s="74"/>
      <c r="BL59" s="74"/>
      <c r="BM59" s="74"/>
      <c r="BN59" s="74"/>
    </row>
    <row r="60" spans="1:67" s="42" customFormat="1" ht="17.25" customHeight="1" x14ac:dyDescent="0.25">
      <c r="A60" s="76"/>
      <c r="B60" s="91" t="s">
        <v>15</v>
      </c>
      <c r="C60" s="91"/>
      <c r="D60" s="91"/>
      <c r="E60" s="156"/>
      <c r="F60" s="76"/>
      <c r="G60" s="91"/>
      <c r="H60" s="91"/>
      <c r="I60" s="91"/>
      <c r="J60" s="91"/>
      <c r="K60" s="76"/>
      <c r="L60" s="76"/>
      <c r="M60" s="76"/>
      <c r="N60" s="76"/>
      <c r="O60" s="76"/>
      <c r="P60" s="153"/>
      <c r="Q60" s="76"/>
      <c r="R60" s="76"/>
      <c r="S60" s="76"/>
      <c r="T60" s="69"/>
      <c r="U60" s="69"/>
      <c r="V60" s="69"/>
      <c r="W60" s="69"/>
      <c r="X60" s="69"/>
      <c r="Y60" s="69"/>
      <c r="Z60" s="69"/>
      <c r="AA60" s="69"/>
      <c r="AB60" s="70"/>
      <c r="AC60" s="76"/>
      <c r="AD60" s="76"/>
      <c r="AE60" s="76"/>
      <c r="AF60" s="76"/>
      <c r="AG60" s="153"/>
      <c r="AH60" s="76"/>
      <c r="AI60" s="76"/>
      <c r="AJ60" s="76"/>
      <c r="AK60" s="76"/>
      <c r="AL60" s="154"/>
      <c r="AM60" s="76"/>
      <c r="AN60" s="76"/>
      <c r="AO60" s="76"/>
      <c r="AP60" s="76"/>
      <c r="AQ60" s="155"/>
      <c r="AR60" s="76"/>
      <c r="AS60" s="76"/>
      <c r="AT60" s="76"/>
      <c r="AU60" s="76"/>
      <c r="AV60" s="155"/>
      <c r="AW60" s="76"/>
      <c r="AX60" s="76"/>
      <c r="AY60" s="76"/>
      <c r="AZ60" s="76"/>
      <c r="BA60" s="155"/>
      <c r="BB60" s="76"/>
      <c r="BC60" s="76"/>
      <c r="BD60" s="76"/>
      <c r="BE60" s="76"/>
      <c r="BF60" s="155"/>
      <c r="BG60" s="76"/>
      <c r="BH60" s="76"/>
      <c r="BI60" s="76"/>
      <c r="BJ60" s="76"/>
      <c r="BK60" s="76"/>
      <c r="BL60" s="76"/>
      <c r="BM60" s="76"/>
      <c r="BN60" s="76"/>
    </row>
    <row r="61" spans="1:67" s="37" customFormat="1" ht="18.75" customHeight="1" x14ac:dyDescent="0.25">
      <c r="A61" s="94"/>
      <c r="B61" s="94" t="s">
        <v>85</v>
      </c>
      <c r="C61" s="94"/>
      <c r="D61" s="94"/>
      <c r="E61" s="94"/>
      <c r="F61" s="61"/>
      <c r="G61" s="94"/>
      <c r="H61" s="91"/>
      <c r="I61" s="91"/>
      <c r="J61" s="91"/>
      <c r="K61" s="76"/>
      <c r="L61" s="76"/>
      <c r="M61" s="76"/>
      <c r="N61" s="76"/>
      <c r="O61" s="76"/>
      <c r="P61" s="153"/>
      <c r="Q61" s="76"/>
      <c r="R61" s="76"/>
      <c r="S61" s="76"/>
      <c r="T61" s="13"/>
      <c r="U61" s="75"/>
      <c r="V61" s="13"/>
      <c r="W61" s="13"/>
      <c r="X61" s="13"/>
      <c r="Y61" s="13"/>
      <c r="Z61" s="13"/>
      <c r="AA61" s="75"/>
      <c r="AB61" s="70"/>
      <c r="AC61" s="76"/>
      <c r="AD61" s="76"/>
      <c r="AE61" s="76"/>
      <c r="AF61" s="76"/>
      <c r="AG61" s="153"/>
      <c r="AH61" s="76"/>
      <c r="AI61" s="76"/>
      <c r="AJ61" s="76"/>
      <c r="AK61" s="76"/>
      <c r="AL61" s="154"/>
      <c r="AM61" s="76"/>
      <c r="AN61" s="76"/>
      <c r="AO61" s="76"/>
      <c r="AP61" s="76"/>
      <c r="AQ61" s="155"/>
      <c r="AR61" s="76"/>
      <c r="AS61" s="76"/>
      <c r="AT61" s="76"/>
      <c r="AU61" s="76"/>
      <c r="AV61" s="155"/>
      <c r="AW61" s="76"/>
      <c r="AX61" s="76"/>
      <c r="AY61" s="76"/>
      <c r="AZ61" s="76"/>
      <c r="BA61" s="155"/>
      <c r="BB61" s="76"/>
      <c r="BC61" s="76"/>
      <c r="BD61" s="76"/>
      <c r="BE61" s="76"/>
      <c r="BF61" s="155"/>
      <c r="BG61" s="76"/>
      <c r="BH61" s="76"/>
      <c r="BI61" s="76"/>
      <c r="BJ61" s="76"/>
      <c r="BK61" s="76"/>
      <c r="BL61" s="76"/>
      <c r="BM61" s="76"/>
      <c r="BN61" s="76"/>
    </row>
    <row r="62" spans="1:67" s="37" customFormat="1" ht="43.5" customHeight="1" x14ac:dyDescent="0.25">
      <c r="A62" s="68" t="s">
        <v>10</v>
      </c>
      <c r="B62" s="157" t="s">
        <v>0</v>
      </c>
      <c r="C62" s="157" t="s">
        <v>21</v>
      </c>
      <c r="D62" s="68" t="s">
        <v>23</v>
      </c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58"/>
      <c r="Q62" s="77"/>
      <c r="R62" s="77"/>
      <c r="S62" s="77"/>
      <c r="T62" s="77"/>
      <c r="U62" s="153"/>
      <c r="V62" s="70"/>
      <c r="W62" s="77"/>
      <c r="X62" s="77"/>
      <c r="Y62" s="77"/>
      <c r="Z62" s="77"/>
      <c r="AA62" s="153"/>
      <c r="AB62" s="70"/>
      <c r="AC62" s="77"/>
      <c r="AD62" s="77"/>
      <c r="AE62" s="77"/>
      <c r="AF62" s="77"/>
      <c r="AG62" s="153"/>
      <c r="AH62" s="77"/>
      <c r="AI62" s="77"/>
      <c r="AJ62" s="77"/>
      <c r="AK62" s="77"/>
      <c r="AL62" s="154"/>
      <c r="AM62" s="77"/>
      <c r="AN62" s="77"/>
      <c r="AO62" s="77"/>
      <c r="AP62" s="77"/>
      <c r="AQ62" s="155"/>
      <c r="AR62" s="77"/>
      <c r="AS62" s="77"/>
      <c r="AT62" s="77"/>
      <c r="AU62" s="77"/>
      <c r="AV62" s="155"/>
      <c r="AW62" s="77"/>
      <c r="AX62" s="77"/>
      <c r="AY62" s="77"/>
      <c r="AZ62" s="77"/>
      <c r="BA62" s="155"/>
      <c r="BB62" s="77"/>
      <c r="BC62" s="77"/>
      <c r="BD62" s="77"/>
      <c r="BE62" s="77"/>
      <c r="BF62" s="155"/>
      <c r="BG62" s="77"/>
      <c r="BH62" s="77"/>
      <c r="BI62" s="77"/>
      <c r="BJ62" s="77"/>
      <c r="BK62" s="77"/>
      <c r="BL62" s="77"/>
      <c r="BM62" s="77"/>
      <c r="BN62" s="77"/>
    </row>
    <row r="63" spans="1:67" s="37" customFormat="1" ht="80.25" customHeight="1" x14ac:dyDescent="0.25">
      <c r="A63" s="68">
        <v>1</v>
      </c>
      <c r="B63" s="40"/>
      <c r="C63" s="40"/>
      <c r="D63" s="40"/>
      <c r="E63" s="6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58"/>
      <c r="Q63" s="77"/>
      <c r="R63" s="77"/>
      <c r="S63" s="77"/>
      <c r="T63" s="77"/>
      <c r="U63" s="153"/>
      <c r="V63" s="70"/>
      <c r="W63" s="77"/>
      <c r="X63" s="77"/>
      <c r="Y63" s="77"/>
      <c r="Z63" s="77"/>
      <c r="AA63" s="153"/>
      <c r="AB63" s="70"/>
      <c r="AC63" s="77"/>
      <c r="AD63" s="77"/>
      <c r="AE63" s="77"/>
      <c r="AF63" s="77"/>
      <c r="AG63" s="153"/>
      <c r="AH63" s="77"/>
      <c r="AI63" s="77"/>
      <c r="AJ63" s="77"/>
      <c r="AK63" s="77"/>
      <c r="AL63" s="154"/>
      <c r="AM63" s="77"/>
      <c r="AN63" s="77"/>
      <c r="AO63" s="77"/>
      <c r="AP63" s="77"/>
      <c r="AQ63" s="155"/>
      <c r="AR63" s="77"/>
      <c r="AS63" s="77"/>
      <c r="AT63" s="77"/>
      <c r="AU63" s="77"/>
      <c r="AV63" s="155"/>
      <c r="AW63" s="77"/>
      <c r="AX63" s="77"/>
      <c r="AY63" s="77"/>
      <c r="AZ63" s="77"/>
      <c r="BA63" s="155"/>
      <c r="BB63" s="77"/>
      <c r="BC63" s="77"/>
      <c r="BD63" s="77"/>
      <c r="BE63" s="77"/>
      <c r="BF63" s="155"/>
      <c r="BG63" s="77"/>
      <c r="BH63" s="77"/>
      <c r="BI63" s="77"/>
      <c r="BJ63" s="77"/>
      <c r="BK63" s="77"/>
      <c r="BL63" s="77"/>
      <c r="BM63" s="77"/>
      <c r="BN63" s="77"/>
    </row>
    <row r="64" spans="1:67" s="42" customFormat="1" ht="46.5" customHeight="1" x14ac:dyDescent="0.25">
      <c r="A64" s="95"/>
      <c r="B64" s="162"/>
      <c r="C64" s="162"/>
      <c r="D64" s="146"/>
      <c r="E64" s="159"/>
      <c r="F64" s="160"/>
      <c r="G64" s="160"/>
      <c r="H64" s="160"/>
      <c r="I64" s="160"/>
      <c r="J64" s="160"/>
      <c r="K64" s="78"/>
      <c r="L64" s="78"/>
      <c r="M64" s="78"/>
      <c r="N64" s="78"/>
      <c r="O64" s="78"/>
      <c r="P64" s="161"/>
      <c r="Q64" s="78"/>
      <c r="R64" s="78"/>
      <c r="S64" s="78"/>
      <c r="T64" s="78"/>
      <c r="U64" s="161"/>
      <c r="V64" s="79"/>
      <c r="W64" s="78"/>
      <c r="X64" s="78"/>
      <c r="Y64" s="78"/>
      <c r="Z64" s="78"/>
      <c r="AA64" s="161"/>
      <c r="AB64" s="79"/>
      <c r="AC64" s="78"/>
      <c r="AD64" s="78"/>
      <c r="AE64" s="78"/>
      <c r="AF64" s="78"/>
      <c r="AG64" s="161"/>
      <c r="AH64" s="78"/>
      <c r="AI64" s="78"/>
      <c r="AJ64" s="78"/>
      <c r="AK64" s="78"/>
      <c r="AL64" s="161"/>
      <c r="AM64" s="78"/>
      <c r="AN64" s="78"/>
      <c r="AO64" s="78"/>
      <c r="AP64" s="78"/>
      <c r="AQ64" s="155"/>
      <c r="AR64" s="78"/>
      <c r="AS64" s="78"/>
      <c r="AT64" s="78"/>
      <c r="AU64" s="78"/>
      <c r="AV64" s="155"/>
      <c r="AW64" s="78"/>
      <c r="AX64" s="78"/>
      <c r="AY64" s="78"/>
      <c r="AZ64" s="78"/>
      <c r="BA64" s="155"/>
      <c r="BB64" s="78"/>
      <c r="BC64" s="78"/>
      <c r="BD64" s="78"/>
      <c r="BE64" s="78"/>
      <c r="BF64" s="155"/>
      <c r="BG64" s="78"/>
      <c r="BH64" s="78"/>
      <c r="BI64" s="78"/>
      <c r="BJ64" s="78"/>
      <c r="BK64" s="78"/>
      <c r="BL64" s="78"/>
      <c r="BM64" s="78"/>
      <c r="BN64" s="78"/>
    </row>
    <row r="65" spans="1:66" s="80" customFormat="1" ht="73.5" customHeight="1" x14ac:dyDescent="0.25">
      <c r="A65" s="96"/>
      <c r="B65" s="163" t="s">
        <v>131</v>
      </c>
      <c r="C65" s="164"/>
      <c r="D65" s="174" t="s">
        <v>132</v>
      </c>
      <c r="F65" s="165"/>
      <c r="G65" s="165"/>
      <c r="H65" s="165"/>
      <c r="I65" s="165"/>
      <c r="J65" s="165"/>
      <c r="K65" s="78"/>
      <c r="L65" s="78"/>
      <c r="M65" s="78"/>
      <c r="N65" s="78"/>
      <c r="O65" s="78"/>
      <c r="P65" s="161"/>
      <c r="Q65" s="166"/>
      <c r="R65" s="166"/>
      <c r="S65" s="166"/>
      <c r="T65" s="166"/>
      <c r="U65" s="167"/>
      <c r="V65" s="168"/>
      <c r="W65" s="166"/>
      <c r="X65" s="166"/>
      <c r="Y65" s="166"/>
      <c r="Z65" s="166"/>
      <c r="AA65" s="161"/>
      <c r="AB65" s="79"/>
      <c r="AC65" s="166"/>
      <c r="AD65" s="166"/>
      <c r="AE65" s="166"/>
      <c r="AF65" s="166"/>
      <c r="AG65" s="167"/>
      <c r="AH65" s="166"/>
      <c r="AI65" s="166"/>
      <c r="AJ65" s="166"/>
      <c r="AK65" s="166"/>
      <c r="AL65" s="161"/>
      <c r="AM65" s="166"/>
      <c r="AN65" s="166"/>
      <c r="AO65" s="166"/>
      <c r="AP65" s="166"/>
      <c r="AQ65" s="155"/>
      <c r="AR65" s="166"/>
      <c r="AS65" s="166"/>
      <c r="AT65" s="166"/>
      <c r="AU65" s="166"/>
      <c r="AV65" s="155"/>
      <c r="AW65" s="166"/>
      <c r="AX65" s="166"/>
      <c r="AY65" s="166"/>
      <c r="AZ65" s="166"/>
      <c r="BA65" s="155"/>
      <c r="BB65" s="166"/>
      <c r="BC65" s="166"/>
      <c r="BD65" s="166"/>
      <c r="BE65" s="166"/>
      <c r="BF65" s="155"/>
      <c r="BG65" s="166"/>
      <c r="BH65" s="166"/>
      <c r="BI65" s="166"/>
      <c r="BJ65" s="166"/>
      <c r="BK65" s="166"/>
      <c r="BL65" s="166"/>
      <c r="BM65" s="166"/>
      <c r="BN65" s="166"/>
    </row>
    <row r="66" spans="1:66" s="80" customFormat="1" ht="27" customHeight="1" x14ac:dyDescent="0.25">
      <c r="A66" s="37"/>
      <c r="B66" s="37"/>
      <c r="C66" s="169"/>
      <c r="D66" s="169"/>
      <c r="E66" s="37"/>
      <c r="F66" s="81"/>
      <c r="G66" s="170"/>
      <c r="H66" s="170"/>
      <c r="I66" s="170"/>
      <c r="J66" s="170"/>
      <c r="K66" s="81"/>
      <c r="L66" s="81"/>
      <c r="M66" s="81"/>
      <c r="N66" s="81"/>
      <c r="O66" s="81"/>
      <c r="P66" s="167"/>
      <c r="Q66" s="81"/>
      <c r="R66" s="81"/>
      <c r="S66" s="81"/>
      <c r="T66" s="81"/>
      <c r="U66" s="167"/>
      <c r="V66" s="168"/>
      <c r="W66" s="81"/>
      <c r="X66" s="81"/>
      <c r="Y66" s="81"/>
      <c r="Z66" s="81"/>
      <c r="AA66" s="167"/>
      <c r="AB66" s="168"/>
      <c r="AC66" s="81"/>
      <c r="AD66" s="81"/>
      <c r="AE66" s="81"/>
      <c r="AF66" s="81"/>
      <c r="AG66" s="167"/>
      <c r="AH66" s="81"/>
      <c r="AI66" s="81"/>
      <c r="AJ66" s="81"/>
      <c r="AK66" s="81"/>
      <c r="AL66" s="167"/>
      <c r="AM66" s="81"/>
      <c r="AN66" s="81"/>
      <c r="AO66" s="81"/>
      <c r="AP66" s="81"/>
      <c r="AQ66" s="151"/>
      <c r="AR66" s="81"/>
      <c r="AS66" s="81"/>
      <c r="AT66" s="81"/>
      <c r="AU66" s="81"/>
      <c r="AV66" s="151"/>
      <c r="AW66" s="81"/>
      <c r="AX66" s="81"/>
      <c r="AY66" s="81"/>
      <c r="AZ66" s="81"/>
      <c r="BA66" s="151"/>
      <c r="BB66" s="81"/>
      <c r="BC66" s="81"/>
      <c r="BD66" s="81"/>
      <c r="BE66" s="81"/>
      <c r="BF66" s="151"/>
      <c r="BG66" s="81"/>
      <c r="BH66" s="81"/>
      <c r="BI66" s="81"/>
      <c r="BJ66" s="81"/>
      <c r="BK66" s="81"/>
      <c r="BL66" s="81"/>
      <c r="BM66" s="81"/>
      <c r="BN66" s="81"/>
    </row>
    <row r="67" spans="1:66" s="80" customFormat="1" ht="33" customHeight="1" x14ac:dyDescent="0.25">
      <c r="A67" s="97"/>
      <c r="B67" s="171"/>
      <c r="C67" s="172"/>
      <c r="D67" s="172"/>
      <c r="E67" s="170"/>
      <c r="F67" s="81"/>
      <c r="G67" s="170"/>
      <c r="H67" s="170"/>
      <c r="I67" s="170"/>
      <c r="J67" s="170"/>
      <c r="K67" s="81"/>
      <c r="L67" s="81"/>
      <c r="M67" s="81"/>
      <c r="N67" s="81"/>
      <c r="O67" s="81"/>
      <c r="P67" s="167"/>
      <c r="Q67" s="81"/>
      <c r="R67" s="81"/>
      <c r="S67" s="81"/>
      <c r="T67" s="81"/>
      <c r="U67" s="167"/>
      <c r="V67" s="168"/>
      <c r="W67" s="81"/>
      <c r="X67" s="81"/>
      <c r="Y67" s="81"/>
      <c r="Z67" s="81"/>
      <c r="AA67" s="167"/>
      <c r="AB67" s="168"/>
      <c r="AC67" s="81"/>
      <c r="AD67" s="81"/>
      <c r="AE67" s="81"/>
      <c r="AF67" s="81"/>
      <c r="AG67" s="167"/>
      <c r="AH67" s="81"/>
      <c r="AI67" s="81"/>
      <c r="AJ67" s="81"/>
      <c r="AK67" s="81"/>
      <c r="AL67" s="167"/>
      <c r="AM67" s="81"/>
      <c r="AN67" s="81"/>
      <c r="AO67" s="81"/>
      <c r="AP67" s="81"/>
      <c r="AQ67" s="151"/>
      <c r="AR67" s="81"/>
      <c r="AS67" s="81"/>
      <c r="AT67" s="81"/>
      <c r="AU67" s="81"/>
      <c r="AV67" s="151"/>
      <c r="AW67" s="81"/>
      <c r="AX67" s="81"/>
      <c r="AY67" s="81"/>
      <c r="AZ67" s="81"/>
      <c r="BA67" s="151"/>
      <c r="BB67" s="81"/>
      <c r="BC67" s="81"/>
      <c r="BD67" s="81"/>
      <c r="BE67" s="81"/>
      <c r="BF67" s="151"/>
      <c r="BG67" s="81"/>
      <c r="BH67" s="81"/>
      <c r="BI67" s="81"/>
      <c r="BJ67" s="81"/>
      <c r="BK67" s="81"/>
      <c r="BL67" s="81"/>
      <c r="BM67" s="81"/>
      <c r="BN67" s="81"/>
    </row>
    <row r="68" spans="1:66" s="80" customFormat="1" x14ac:dyDescent="0.25">
      <c r="A68" s="97"/>
      <c r="B68" s="81"/>
      <c r="C68" s="81"/>
      <c r="D68" s="81"/>
      <c r="E68" s="170"/>
      <c r="F68" s="81"/>
      <c r="G68" s="170"/>
      <c r="H68" s="170"/>
      <c r="I68" s="170"/>
      <c r="J68" s="170"/>
      <c r="K68" s="81"/>
      <c r="L68" s="81"/>
      <c r="M68" s="81"/>
      <c r="N68" s="81"/>
      <c r="O68" s="81"/>
      <c r="P68" s="167"/>
      <c r="Q68" s="81"/>
      <c r="R68" s="81"/>
      <c r="S68" s="81"/>
      <c r="T68" s="81"/>
      <c r="U68" s="167"/>
      <c r="V68" s="168"/>
      <c r="W68" s="81"/>
      <c r="X68" s="81"/>
      <c r="Y68" s="81"/>
      <c r="Z68" s="81"/>
      <c r="AA68" s="167"/>
      <c r="AB68" s="168"/>
      <c r="AC68" s="81"/>
      <c r="AD68" s="81"/>
      <c r="AE68" s="81"/>
      <c r="AF68" s="81"/>
      <c r="AG68" s="167"/>
      <c r="AH68" s="81"/>
      <c r="AI68" s="81"/>
      <c r="AJ68" s="81"/>
      <c r="AK68" s="81"/>
      <c r="AL68" s="167"/>
      <c r="AM68" s="81"/>
      <c r="AN68" s="81"/>
      <c r="AO68" s="81"/>
      <c r="AP68" s="81"/>
      <c r="AQ68" s="151"/>
      <c r="AR68" s="81"/>
      <c r="AS68" s="81"/>
      <c r="AT68" s="81"/>
      <c r="AU68" s="81"/>
      <c r="AV68" s="151"/>
      <c r="AW68" s="81"/>
      <c r="AX68" s="81"/>
      <c r="AY68" s="81"/>
      <c r="AZ68" s="81"/>
      <c r="BA68" s="151"/>
      <c r="BB68" s="81"/>
      <c r="BC68" s="81"/>
      <c r="BD68" s="81"/>
      <c r="BE68" s="81"/>
      <c r="BF68" s="151"/>
      <c r="BG68" s="81"/>
      <c r="BH68" s="81"/>
      <c r="BI68" s="81"/>
      <c r="BJ68" s="81"/>
      <c r="BK68" s="81"/>
      <c r="BL68" s="81"/>
      <c r="BM68" s="81"/>
      <c r="BN68" s="81"/>
    </row>
    <row r="69" spans="1:66" x14ac:dyDescent="0.25">
      <c r="A69" s="98"/>
      <c r="B69" s="101"/>
      <c r="C69" s="173"/>
      <c r="D69" s="87"/>
      <c r="E69" s="134"/>
      <c r="F69" s="87"/>
      <c r="G69" s="134"/>
      <c r="H69" s="134"/>
      <c r="I69" s="134"/>
      <c r="J69" s="134"/>
      <c r="K69" s="87"/>
      <c r="L69" s="87"/>
      <c r="M69" s="87"/>
      <c r="N69" s="87"/>
      <c r="O69" s="87"/>
      <c r="P69" s="135"/>
      <c r="Q69" s="87"/>
      <c r="R69" s="87"/>
      <c r="S69" s="87"/>
      <c r="T69" s="87"/>
      <c r="U69" s="135"/>
      <c r="V69" s="100"/>
      <c r="W69" s="87"/>
      <c r="X69" s="87"/>
      <c r="Y69" s="87"/>
      <c r="Z69" s="87"/>
      <c r="AA69" s="135"/>
      <c r="AB69" s="100"/>
      <c r="AC69" s="87"/>
      <c r="AD69" s="87"/>
      <c r="AE69" s="87"/>
      <c r="AF69" s="87"/>
      <c r="AG69" s="135"/>
      <c r="AH69" s="87"/>
      <c r="AI69" s="87"/>
      <c r="AJ69" s="87"/>
      <c r="AK69" s="87"/>
      <c r="AL69" s="135"/>
      <c r="AM69" s="87"/>
      <c r="AN69" s="87"/>
      <c r="AO69" s="87"/>
      <c r="AP69" s="87"/>
      <c r="AQ69" s="136"/>
      <c r="AR69" s="87"/>
      <c r="AS69" s="87"/>
      <c r="AT69" s="87"/>
      <c r="AU69" s="87"/>
      <c r="AV69" s="136"/>
      <c r="AW69" s="87"/>
      <c r="AX69" s="87"/>
      <c r="AY69" s="87"/>
      <c r="AZ69" s="87"/>
      <c r="BA69" s="136"/>
      <c r="BB69" s="87"/>
      <c r="BC69" s="87"/>
      <c r="BD69" s="87"/>
      <c r="BE69" s="87"/>
      <c r="BF69" s="136"/>
      <c r="BG69" s="87"/>
      <c r="BH69" s="87"/>
      <c r="BI69" s="87"/>
      <c r="BJ69" s="87"/>
      <c r="BK69" s="87"/>
      <c r="BL69" s="87"/>
      <c r="BM69" s="87"/>
      <c r="BN69" s="87"/>
    </row>
    <row r="70" spans="1:66" x14ac:dyDescent="0.25">
      <c r="A70" s="99"/>
      <c r="B70" s="100"/>
      <c r="C70" s="100"/>
      <c r="D70" s="100"/>
      <c r="E70" s="135"/>
      <c r="F70" s="100"/>
      <c r="G70" s="135"/>
      <c r="H70" s="135"/>
      <c r="I70" s="135"/>
      <c r="J70" s="135"/>
      <c r="K70" s="100"/>
      <c r="L70" s="100"/>
      <c r="M70" s="100"/>
      <c r="N70" s="100"/>
      <c r="O70" s="100"/>
      <c r="P70" s="135"/>
      <c r="Q70" s="100"/>
      <c r="R70" s="100"/>
      <c r="S70" s="100"/>
      <c r="T70" s="100"/>
      <c r="U70" s="135"/>
      <c r="V70" s="100"/>
      <c r="W70" s="100"/>
      <c r="X70" s="100"/>
      <c r="Y70" s="100"/>
      <c r="Z70" s="100"/>
      <c r="AA70" s="135"/>
      <c r="AB70" s="100"/>
      <c r="AC70" s="100"/>
      <c r="AD70" s="100"/>
      <c r="AE70" s="100"/>
      <c r="AF70" s="100"/>
      <c r="AG70" s="135"/>
      <c r="AH70" s="100"/>
      <c r="AI70" s="100"/>
      <c r="AJ70" s="100"/>
      <c r="AK70" s="100"/>
      <c r="AL70" s="135"/>
      <c r="AM70" s="100"/>
      <c r="AN70" s="100"/>
      <c r="AO70" s="100"/>
      <c r="AP70" s="100"/>
      <c r="AQ70" s="136"/>
      <c r="AR70" s="100"/>
      <c r="AS70" s="100"/>
      <c r="AT70" s="100"/>
      <c r="AU70" s="100"/>
      <c r="AV70" s="136"/>
      <c r="AW70" s="100"/>
      <c r="AX70" s="100"/>
      <c r="AY70" s="100"/>
      <c r="AZ70" s="100"/>
      <c r="BA70" s="136"/>
      <c r="BB70" s="100"/>
      <c r="BC70" s="100"/>
      <c r="BD70" s="100"/>
      <c r="BE70" s="100"/>
      <c r="BF70" s="136"/>
      <c r="BG70" s="100"/>
      <c r="BH70" s="100"/>
      <c r="BI70" s="100"/>
      <c r="BJ70" s="100"/>
      <c r="BK70" s="100"/>
      <c r="BL70" s="100"/>
      <c r="BM70" s="100"/>
      <c r="BN70" s="100"/>
    </row>
    <row r="71" spans="1:66" x14ac:dyDescent="0.25">
      <c r="A71" s="99"/>
      <c r="B71" s="100"/>
      <c r="C71" s="100"/>
      <c r="D71" s="100"/>
      <c r="E71" s="135"/>
      <c r="F71" s="100"/>
      <c r="G71" s="135"/>
      <c r="H71" s="135"/>
      <c r="I71" s="135"/>
      <c r="J71" s="135"/>
      <c r="K71" s="100"/>
      <c r="L71" s="100"/>
      <c r="M71" s="100"/>
      <c r="N71" s="100"/>
      <c r="O71" s="100"/>
      <c r="P71" s="135"/>
      <c r="Q71" s="100"/>
      <c r="R71" s="100"/>
      <c r="S71" s="100"/>
      <c r="T71" s="100"/>
      <c r="U71" s="135"/>
      <c r="V71" s="100"/>
      <c r="W71" s="100"/>
      <c r="X71" s="100"/>
      <c r="Y71" s="100"/>
      <c r="Z71" s="100"/>
      <c r="AA71" s="135"/>
      <c r="AB71" s="100"/>
      <c r="AC71" s="100"/>
      <c r="AD71" s="100"/>
      <c r="AE71" s="100"/>
      <c r="AF71" s="100"/>
      <c r="AG71" s="135"/>
      <c r="AH71" s="100"/>
      <c r="AI71" s="100"/>
      <c r="AJ71" s="100"/>
      <c r="AK71" s="100"/>
      <c r="AL71" s="135"/>
      <c r="AM71" s="100"/>
      <c r="AN71" s="100"/>
      <c r="AO71" s="100"/>
      <c r="AP71" s="100"/>
      <c r="AQ71" s="136"/>
      <c r="AR71" s="100"/>
      <c r="AS71" s="100"/>
      <c r="AT71" s="100"/>
      <c r="AU71" s="100"/>
      <c r="AV71" s="136"/>
      <c r="AW71" s="100"/>
      <c r="AX71" s="100"/>
      <c r="AY71" s="100"/>
      <c r="AZ71" s="100"/>
      <c r="BA71" s="136"/>
      <c r="BB71" s="100"/>
      <c r="BC71" s="100"/>
      <c r="BD71" s="100"/>
      <c r="BE71" s="100"/>
      <c r="BF71" s="136"/>
      <c r="BG71" s="100"/>
      <c r="BH71" s="100"/>
      <c r="BI71" s="100"/>
      <c r="BJ71" s="100"/>
      <c r="BK71" s="100"/>
      <c r="BL71" s="100"/>
      <c r="BM71" s="100"/>
      <c r="BN71" s="100"/>
    </row>
    <row r="72" spans="1:66" x14ac:dyDescent="0.25">
      <c r="A72" s="100"/>
      <c r="B72" s="101"/>
      <c r="C72" s="100"/>
      <c r="D72" s="100"/>
      <c r="E72" s="135"/>
      <c r="F72" s="100"/>
      <c r="G72" s="135"/>
      <c r="H72" s="135"/>
      <c r="I72" s="135"/>
      <c r="J72" s="135"/>
      <c r="K72" s="100"/>
      <c r="L72" s="100"/>
      <c r="M72" s="100"/>
      <c r="N72" s="100"/>
      <c r="O72" s="100"/>
      <c r="P72" s="135"/>
      <c r="Q72" s="100"/>
      <c r="R72" s="100"/>
      <c r="S72" s="100"/>
      <c r="T72" s="100"/>
      <c r="U72" s="135"/>
      <c r="V72" s="100"/>
      <c r="W72" s="100"/>
      <c r="X72" s="100"/>
      <c r="Y72" s="100"/>
      <c r="Z72" s="100"/>
      <c r="AA72" s="135"/>
      <c r="AB72" s="100"/>
      <c r="AC72" s="100"/>
      <c r="AD72" s="100"/>
      <c r="AE72" s="100"/>
      <c r="AF72" s="100"/>
      <c r="AG72" s="135"/>
      <c r="AH72" s="100"/>
      <c r="AI72" s="100"/>
      <c r="AJ72" s="100"/>
      <c r="AK72" s="100"/>
      <c r="AL72" s="135"/>
      <c r="AM72" s="100"/>
      <c r="AN72" s="100"/>
      <c r="AO72" s="100"/>
      <c r="AP72" s="100"/>
      <c r="AQ72" s="136"/>
      <c r="AR72" s="100"/>
      <c r="AS72" s="100"/>
      <c r="AT72" s="100"/>
      <c r="AU72" s="100"/>
      <c r="AV72" s="136"/>
      <c r="AW72" s="100"/>
      <c r="AX72" s="100"/>
      <c r="AY72" s="100"/>
      <c r="AZ72" s="100"/>
      <c r="BA72" s="136"/>
      <c r="BB72" s="100"/>
      <c r="BC72" s="100"/>
      <c r="BD72" s="100"/>
      <c r="BE72" s="100"/>
      <c r="BF72" s="136"/>
      <c r="BG72" s="100"/>
      <c r="BH72" s="100"/>
      <c r="BI72" s="100"/>
      <c r="BJ72" s="100"/>
      <c r="BK72" s="100"/>
      <c r="BL72" s="100"/>
      <c r="BM72" s="100"/>
      <c r="BN72" s="100"/>
    </row>
    <row r="73" spans="1:66" x14ac:dyDescent="0.25">
      <c r="A73" s="100"/>
      <c r="B73" s="100"/>
      <c r="C73" s="100"/>
      <c r="D73" s="100"/>
      <c r="E73" s="135"/>
      <c r="F73" s="100"/>
      <c r="G73" s="135"/>
      <c r="H73" s="135"/>
      <c r="I73" s="135"/>
      <c r="J73" s="135"/>
      <c r="K73" s="100"/>
      <c r="L73" s="100"/>
      <c r="M73" s="100"/>
      <c r="N73" s="100"/>
      <c r="O73" s="100"/>
      <c r="P73" s="135"/>
      <c r="Q73" s="100"/>
      <c r="R73" s="100"/>
      <c r="S73" s="100"/>
      <c r="T73" s="100"/>
      <c r="U73" s="135"/>
      <c r="V73" s="100"/>
      <c r="W73" s="100"/>
      <c r="X73" s="100"/>
      <c r="Y73" s="100"/>
      <c r="Z73" s="100"/>
      <c r="AA73" s="135"/>
      <c r="AB73" s="100"/>
      <c r="AC73" s="100"/>
      <c r="AD73" s="100"/>
      <c r="AE73" s="100"/>
      <c r="AF73" s="100"/>
      <c r="AG73" s="135"/>
      <c r="AH73" s="100"/>
      <c r="AI73" s="100"/>
      <c r="AJ73" s="100"/>
      <c r="AK73" s="100"/>
      <c r="AL73" s="135"/>
      <c r="AM73" s="100"/>
      <c r="AN73" s="100"/>
      <c r="AO73" s="100"/>
      <c r="AP73" s="100"/>
      <c r="AQ73" s="136"/>
      <c r="AR73" s="100"/>
      <c r="AS73" s="100"/>
      <c r="AT73" s="100"/>
      <c r="AU73" s="100"/>
      <c r="AV73" s="136"/>
      <c r="AW73" s="100"/>
      <c r="AX73" s="100"/>
      <c r="AY73" s="100"/>
      <c r="AZ73" s="100"/>
      <c r="BA73" s="136"/>
      <c r="BB73" s="100"/>
      <c r="BC73" s="100"/>
      <c r="BD73" s="100"/>
      <c r="BE73" s="100"/>
      <c r="BF73" s="136"/>
      <c r="BG73" s="100"/>
      <c r="BH73" s="100"/>
      <c r="BI73" s="100"/>
      <c r="BJ73" s="100"/>
      <c r="BK73" s="100"/>
      <c r="BL73" s="100"/>
      <c r="BM73" s="100"/>
      <c r="BN73" s="100"/>
    </row>
    <row r="74" spans="1:66" x14ac:dyDescent="0.25">
      <c r="A74" s="100"/>
      <c r="B74" s="100"/>
      <c r="C74" s="100"/>
      <c r="D74" s="100"/>
      <c r="E74" s="135"/>
      <c r="F74" s="100"/>
      <c r="G74" s="135"/>
      <c r="H74" s="135"/>
      <c r="I74" s="135"/>
      <c r="J74" s="135"/>
      <c r="K74" s="100"/>
      <c r="L74" s="100"/>
      <c r="M74" s="100"/>
      <c r="N74" s="100"/>
      <c r="O74" s="100"/>
      <c r="P74" s="135"/>
      <c r="Q74" s="100"/>
      <c r="R74" s="100"/>
      <c r="S74" s="100"/>
      <c r="T74" s="100"/>
      <c r="U74" s="135"/>
      <c r="V74" s="100"/>
      <c r="W74" s="100"/>
      <c r="X74" s="100"/>
      <c r="Y74" s="100"/>
      <c r="Z74" s="100"/>
      <c r="AA74" s="135"/>
      <c r="AB74" s="100"/>
      <c r="AC74" s="100"/>
      <c r="AD74" s="100"/>
      <c r="AE74" s="100"/>
      <c r="AF74" s="100"/>
      <c r="AG74" s="135"/>
      <c r="AH74" s="100"/>
      <c r="AI74" s="100"/>
      <c r="AJ74" s="100"/>
      <c r="AK74" s="100"/>
      <c r="AL74" s="135"/>
      <c r="AM74" s="100"/>
      <c r="AN74" s="100"/>
      <c r="AO74" s="100"/>
      <c r="AP74" s="100"/>
      <c r="AQ74" s="136"/>
      <c r="AR74" s="100"/>
      <c r="AS74" s="100"/>
      <c r="AT74" s="100"/>
      <c r="AU74" s="100"/>
      <c r="AV74" s="136"/>
      <c r="AW74" s="100"/>
      <c r="AX74" s="100"/>
      <c r="AY74" s="100"/>
      <c r="AZ74" s="100"/>
      <c r="BA74" s="136"/>
      <c r="BB74" s="100"/>
      <c r="BC74" s="100"/>
      <c r="BD74" s="100"/>
      <c r="BE74" s="100"/>
      <c r="BF74" s="136"/>
      <c r="BG74" s="100"/>
      <c r="BH74" s="100"/>
      <c r="BI74" s="100"/>
      <c r="BJ74" s="100"/>
      <c r="BK74" s="100"/>
      <c r="BL74" s="100"/>
      <c r="BM74" s="100"/>
      <c r="BN74" s="100"/>
    </row>
    <row r="75" spans="1:66" x14ac:dyDescent="0.25">
      <c r="A75" s="100"/>
      <c r="B75" s="100"/>
      <c r="C75" s="100"/>
      <c r="D75" s="100"/>
      <c r="E75" s="135"/>
      <c r="F75" s="100"/>
      <c r="G75" s="135"/>
      <c r="H75" s="135"/>
      <c r="I75" s="135"/>
      <c r="J75" s="135"/>
      <c r="K75" s="100"/>
      <c r="L75" s="100"/>
      <c r="M75" s="100"/>
      <c r="N75" s="100"/>
      <c r="O75" s="100"/>
      <c r="P75" s="135"/>
      <c r="Q75" s="100"/>
      <c r="R75" s="100"/>
      <c r="S75" s="100"/>
      <c r="T75" s="100"/>
      <c r="U75" s="135"/>
      <c r="V75" s="100"/>
      <c r="W75" s="100"/>
      <c r="X75" s="100"/>
      <c r="Y75" s="100"/>
      <c r="Z75" s="100"/>
      <c r="AA75" s="135"/>
      <c r="AB75" s="100"/>
      <c r="AC75" s="100"/>
      <c r="AD75" s="100"/>
      <c r="AE75" s="100"/>
      <c r="AF75" s="100"/>
      <c r="AG75" s="135"/>
      <c r="AH75" s="100"/>
      <c r="AI75" s="100"/>
      <c r="AJ75" s="100"/>
      <c r="AK75" s="100"/>
      <c r="AL75" s="135"/>
      <c r="AM75" s="100"/>
      <c r="AN75" s="100"/>
      <c r="AO75" s="100"/>
      <c r="AP75" s="100"/>
      <c r="AQ75" s="136"/>
      <c r="AR75" s="100"/>
      <c r="AS75" s="100"/>
      <c r="AT75" s="100"/>
      <c r="AU75" s="100"/>
      <c r="AV75" s="136"/>
      <c r="AW75" s="100"/>
      <c r="AX75" s="100"/>
      <c r="AY75" s="100"/>
      <c r="AZ75" s="100"/>
      <c r="BA75" s="136"/>
      <c r="BB75" s="100"/>
      <c r="BC75" s="100"/>
      <c r="BD75" s="100"/>
      <c r="BE75" s="100"/>
      <c r="BF75" s="136"/>
      <c r="BG75" s="100"/>
      <c r="BH75" s="100"/>
      <c r="BI75" s="100"/>
      <c r="BJ75" s="100"/>
      <c r="BK75" s="100"/>
      <c r="BL75" s="100"/>
      <c r="BM75" s="100"/>
      <c r="BN75" s="100"/>
    </row>
    <row r="76" spans="1:66" x14ac:dyDescent="0.25">
      <c r="A76" s="100"/>
      <c r="B76" s="100"/>
      <c r="C76" s="100"/>
      <c r="D76" s="100"/>
      <c r="E76" s="135"/>
      <c r="F76" s="100"/>
      <c r="G76" s="135"/>
      <c r="H76" s="135"/>
      <c r="I76" s="135"/>
      <c r="J76" s="135"/>
      <c r="K76" s="100"/>
      <c r="L76" s="100"/>
      <c r="M76" s="100"/>
      <c r="N76" s="100"/>
      <c r="O76" s="100"/>
      <c r="P76" s="135"/>
      <c r="Q76" s="100"/>
      <c r="R76" s="100"/>
      <c r="S76" s="100"/>
      <c r="T76" s="100"/>
      <c r="U76" s="135"/>
      <c r="V76" s="100"/>
      <c r="W76" s="100"/>
      <c r="X76" s="100"/>
      <c r="Y76" s="100"/>
      <c r="Z76" s="100"/>
      <c r="AA76" s="135"/>
      <c r="AB76" s="100"/>
      <c r="AC76" s="100"/>
      <c r="AD76" s="100"/>
      <c r="AE76" s="100"/>
      <c r="AF76" s="100"/>
      <c r="AG76" s="135"/>
      <c r="AH76" s="100"/>
      <c r="AI76" s="100"/>
      <c r="AJ76" s="100"/>
      <c r="AK76" s="100"/>
      <c r="AL76" s="135"/>
      <c r="AM76" s="100"/>
      <c r="AN76" s="100"/>
      <c r="AO76" s="100"/>
      <c r="AP76" s="100"/>
      <c r="AQ76" s="136"/>
      <c r="AR76" s="100"/>
      <c r="AS76" s="100"/>
      <c r="AT76" s="100"/>
      <c r="AU76" s="100"/>
      <c r="AV76" s="136"/>
      <c r="AW76" s="100"/>
      <c r="AX76" s="100"/>
      <c r="AY76" s="100"/>
      <c r="AZ76" s="100"/>
      <c r="BA76" s="136"/>
      <c r="BB76" s="100"/>
      <c r="BC76" s="100"/>
      <c r="BD76" s="100"/>
      <c r="BE76" s="100"/>
      <c r="BF76" s="136"/>
      <c r="BG76" s="100"/>
      <c r="BH76" s="100"/>
      <c r="BI76" s="100"/>
      <c r="BJ76" s="100"/>
      <c r="BK76" s="100"/>
      <c r="BL76" s="100"/>
      <c r="BM76" s="100"/>
      <c r="BN76" s="100"/>
    </row>
    <row r="77" spans="1:66" s="27" customFormat="1" x14ac:dyDescent="0.25">
      <c r="A77" s="100"/>
      <c r="B77" s="100"/>
      <c r="C77" s="100"/>
      <c r="D77" s="100"/>
      <c r="E77" s="135"/>
      <c r="F77" s="100"/>
      <c r="G77" s="135"/>
      <c r="H77" s="135"/>
      <c r="I77" s="135"/>
      <c r="J77" s="135"/>
      <c r="K77" s="100"/>
      <c r="L77" s="100"/>
      <c r="M77" s="100"/>
      <c r="N77" s="100"/>
      <c r="O77" s="100"/>
      <c r="P77" s="135"/>
      <c r="Q77" s="100"/>
      <c r="R77" s="100"/>
      <c r="S77" s="100"/>
      <c r="T77" s="100"/>
      <c r="U77" s="135"/>
      <c r="V77" s="100"/>
      <c r="W77" s="100"/>
      <c r="X77" s="100"/>
      <c r="Y77" s="100"/>
      <c r="Z77" s="100"/>
      <c r="AA77" s="135"/>
      <c r="AB77" s="100"/>
      <c r="AC77" s="100"/>
      <c r="AD77" s="100"/>
      <c r="AE77" s="100"/>
      <c r="AF77" s="100"/>
      <c r="AG77" s="135"/>
      <c r="AH77" s="100"/>
      <c r="AI77" s="100"/>
      <c r="AJ77" s="100"/>
      <c r="AK77" s="100"/>
      <c r="AL77" s="135"/>
      <c r="AM77" s="100"/>
      <c r="AN77" s="100"/>
      <c r="AO77" s="100"/>
      <c r="AP77" s="100"/>
      <c r="AQ77" s="136"/>
      <c r="AR77" s="100"/>
      <c r="AS77" s="100"/>
      <c r="AT77" s="100"/>
      <c r="AU77" s="100"/>
      <c r="AV77" s="136"/>
      <c r="AW77" s="100"/>
      <c r="AX77" s="100"/>
      <c r="AY77" s="100"/>
      <c r="AZ77" s="100"/>
      <c r="BA77" s="136"/>
      <c r="BB77" s="100"/>
      <c r="BC77" s="100"/>
      <c r="BD77" s="100"/>
      <c r="BE77" s="100"/>
      <c r="BF77" s="136"/>
      <c r="BG77" s="100"/>
      <c r="BH77" s="100"/>
      <c r="BI77" s="100"/>
      <c r="BJ77" s="100"/>
      <c r="BK77" s="100"/>
      <c r="BL77" s="100"/>
      <c r="BM77" s="100"/>
      <c r="BN77" s="100"/>
    </row>
    <row r="78" spans="1:66" s="27" customFormat="1" x14ac:dyDescent="0.25">
      <c r="A78" s="100"/>
      <c r="B78" s="100"/>
      <c r="C78" s="100"/>
      <c r="D78" s="100"/>
      <c r="E78" s="135"/>
      <c r="F78" s="100"/>
      <c r="G78" s="135"/>
      <c r="H78" s="135"/>
      <c r="I78" s="135"/>
      <c r="J78" s="135"/>
      <c r="K78" s="100"/>
      <c r="L78" s="100"/>
      <c r="M78" s="100"/>
      <c r="N78" s="100"/>
      <c r="O78" s="100"/>
      <c r="P78" s="135"/>
      <c r="Q78" s="100"/>
      <c r="R78" s="100"/>
      <c r="S78" s="100"/>
      <c r="T78" s="100"/>
      <c r="U78" s="135"/>
      <c r="V78" s="100"/>
      <c r="W78" s="100"/>
      <c r="X78" s="100"/>
      <c r="Y78" s="100"/>
      <c r="Z78" s="100"/>
      <c r="AA78" s="135"/>
      <c r="AB78" s="100"/>
      <c r="AC78" s="100"/>
      <c r="AD78" s="100"/>
      <c r="AE78" s="100"/>
      <c r="AF78" s="100"/>
      <c r="AG78" s="135"/>
      <c r="AH78" s="100"/>
      <c r="AI78" s="100"/>
      <c r="AJ78" s="100"/>
      <c r="AK78" s="100"/>
      <c r="AL78" s="135"/>
      <c r="AM78" s="100"/>
      <c r="AN78" s="100"/>
      <c r="AO78" s="100"/>
      <c r="AP78" s="100"/>
      <c r="AQ78" s="136"/>
      <c r="AR78" s="100"/>
      <c r="AS78" s="100"/>
      <c r="AT78" s="100"/>
      <c r="AU78" s="100"/>
      <c r="AV78" s="136"/>
      <c r="AW78" s="100"/>
      <c r="AX78" s="100"/>
      <c r="AY78" s="100"/>
      <c r="AZ78" s="100"/>
      <c r="BA78" s="136"/>
      <c r="BB78" s="100"/>
      <c r="BC78" s="100"/>
      <c r="BD78" s="100"/>
      <c r="BE78" s="100"/>
      <c r="BF78" s="136"/>
      <c r="BG78" s="100"/>
      <c r="BH78" s="100"/>
      <c r="BI78" s="100"/>
      <c r="BJ78" s="100"/>
      <c r="BK78" s="100"/>
      <c r="BL78" s="100"/>
      <c r="BM78" s="100"/>
      <c r="BN78" s="100"/>
    </row>
    <row r="79" spans="1:66" s="27" customFormat="1" x14ac:dyDescent="0.25">
      <c r="A79" s="100"/>
      <c r="B79" s="100"/>
      <c r="C79" s="100"/>
      <c r="D79" s="100"/>
      <c r="E79" s="135"/>
      <c r="F79" s="100"/>
      <c r="G79" s="135"/>
      <c r="H79" s="135"/>
      <c r="I79" s="135"/>
      <c r="J79" s="135"/>
      <c r="K79" s="100"/>
      <c r="L79" s="100"/>
      <c r="M79" s="100"/>
      <c r="N79" s="100"/>
      <c r="O79" s="100"/>
      <c r="P79" s="135"/>
      <c r="Q79" s="100"/>
      <c r="R79" s="100"/>
      <c r="S79" s="100"/>
      <c r="T79" s="100"/>
      <c r="U79" s="135"/>
      <c r="V79" s="100"/>
      <c r="W79" s="100"/>
      <c r="X79" s="100"/>
      <c r="Y79" s="100"/>
      <c r="Z79" s="100"/>
      <c r="AA79" s="135"/>
      <c r="AB79" s="100"/>
      <c r="AC79" s="100"/>
      <c r="AD79" s="100"/>
      <c r="AE79" s="100"/>
      <c r="AF79" s="100"/>
      <c r="AG79" s="135"/>
      <c r="AH79" s="100"/>
      <c r="AI79" s="100"/>
      <c r="AJ79" s="100"/>
      <c r="AK79" s="100"/>
      <c r="AL79" s="135"/>
      <c r="AM79" s="100"/>
      <c r="AN79" s="100"/>
      <c r="AO79" s="100"/>
      <c r="AP79" s="100"/>
      <c r="AQ79" s="136"/>
      <c r="AR79" s="100"/>
      <c r="AS79" s="100"/>
      <c r="AT79" s="100"/>
      <c r="AU79" s="100"/>
      <c r="AV79" s="136"/>
      <c r="AW79" s="100"/>
      <c r="AX79" s="100"/>
      <c r="AY79" s="100"/>
      <c r="AZ79" s="100"/>
      <c r="BA79" s="136"/>
      <c r="BB79" s="100"/>
      <c r="BC79" s="100"/>
      <c r="BD79" s="100"/>
      <c r="BE79" s="100"/>
      <c r="BF79" s="136"/>
      <c r="BG79" s="100"/>
      <c r="BH79" s="100"/>
      <c r="BI79" s="100"/>
      <c r="BJ79" s="100"/>
      <c r="BK79" s="100"/>
      <c r="BL79" s="100"/>
      <c r="BM79" s="100"/>
      <c r="BN79" s="100"/>
    </row>
    <row r="80" spans="1:66" s="27" customFormat="1" x14ac:dyDescent="0.25">
      <c r="A80" s="100"/>
      <c r="B80" s="100"/>
      <c r="C80" s="100"/>
      <c r="D80" s="100"/>
      <c r="E80" s="135"/>
      <c r="F80" s="100"/>
      <c r="G80" s="135"/>
      <c r="H80" s="135"/>
      <c r="I80" s="135"/>
      <c r="J80" s="135"/>
      <c r="K80" s="100"/>
      <c r="L80" s="100"/>
      <c r="M80" s="100"/>
      <c r="N80" s="100"/>
      <c r="O80" s="100"/>
      <c r="P80" s="135"/>
      <c r="Q80" s="100"/>
      <c r="R80" s="100"/>
      <c r="S80" s="100"/>
      <c r="T80" s="100"/>
      <c r="U80" s="135"/>
      <c r="V80" s="100"/>
      <c r="W80" s="100"/>
      <c r="X80" s="100"/>
      <c r="Y80" s="100"/>
      <c r="Z80" s="100"/>
      <c r="AA80" s="135"/>
      <c r="AB80" s="100"/>
      <c r="AC80" s="100"/>
      <c r="AD80" s="100"/>
      <c r="AE80" s="100"/>
      <c r="AF80" s="100"/>
      <c r="AG80" s="135"/>
      <c r="AH80" s="100"/>
      <c r="AI80" s="100"/>
      <c r="AJ80" s="100"/>
      <c r="AK80" s="100"/>
      <c r="AL80" s="135"/>
      <c r="AM80" s="100"/>
      <c r="AN80" s="100"/>
      <c r="AO80" s="100"/>
      <c r="AP80" s="100"/>
      <c r="AQ80" s="136"/>
      <c r="AR80" s="100"/>
      <c r="AS80" s="100"/>
      <c r="AT80" s="100"/>
      <c r="AU80" s="100"/>
      <c r="AV80" s="136"/>
      <c r="AW80" s="100"/>
      <c r="AX80" s="100"/>
      <c r="AY80" s="100"/>
      <c r="AZ80" s="100"/>
      <c r="BA80" s="136"/>
      <c r="BB80" s="100"/>
      <c r="BC80" s="100"/>
      <c r="BD80" s="100"/>
      <c r="BE80" s="100"/>
      <c r="BF80" s="136"/>
      <c r="BG80" s="100"/>
      <c r="BH80" s="100"/>
      <c r="BI80" s="100"/>
      <c r="BJ80" s="100"/>
      <c r="BK80" s="100"/>
      <c r="BL80" s="100"/>
      <c r="BM80" s="100"/>
      <c r="BN80" s="100"/>
    </row>
    <row r="81" spans="1:66" s="27" customFormat="1" x14ac:dyDescent="0.25">
      <c r="A81" s="100"/>
      <c r="B81" s="100"/>
      <c r="C81" s="100"/>
      <c r="D81" s="100"/>
      <c r="E81" s="135"/>
      <c r="F81" s="100"/>
      <c r="G81" s="135"/>
      <c r="H81" s="135"/>
      <c r="I81" s="135"/>
      <c r="J81" s="135"/>
      <c r="K81" s="100"/>
      <c r="L81" s="100"/>
      <c r="M81" s="100"/>
      <c r="N81" s="100"/>
      <c r="O81" s="100"/>
      <c r="P81" s="135"/>
      <c r="Q81" s="100"/>
      <c r="R81" s="100"/>
      <c r="S81" s="100"/>
      <c r="T81" s="100"/>
      <c r="U81" s="135"/>
      <c r="V81" s="100"/>
      <c r="W81" s="100"/>
      <c r="X81" s="100"/>
      <c r="Y81" s="100"/>
      <c r="Z81" s="100"/>
      <c r="AA81" s="135"/>
      <c r="AB81" s="100"/>
      <c r="AC81" s="100"/>
      <c r="AD81" s="100"/>
      <c r="AE81" s="100"/>
      <c r="AF81" s="100"/>
      <c r="AG81" s="135"/>
      <c r="AH81" s="100"/>
      <c r="AI81" s="100"/>
      <c r="AJ81" s="100"/>
      <c r="AK81" s="100"/>
      <c r="AL81" s="135"/>
      <c r="AM81" s="100"/>
      <c r="AN81" s="100"/>
      <c r="AO81" s="100"/>
      <c r="AP81" s="100"/>
      <c r="AQ81" s="136"/>
      <c r="AR81" s="100"/>
      <c r="AS81" s="100"/>
      <c r="AT81" s="100"/>
      <c r="AU81" s="100"/>
      <c r="AV81" s="136"/>
      <c r="AW81" s="100"/>
      <c r="AX81" s="100"/>
      <c r="AY81" s="100"/>
      <c r="AZ81" s="100"/>
      <c r="BA81" s="136"/>
      <c r="BB81" s="100"/>
      <c r="BC81" s="100"/>
      <c r="BD81" s="100"/>
      <c r="BE81" s="100"/>
      <c r="BF81" s="136"/>
      <c r="BG81" s="100"/>
      <c r="BH81" s="100"/>
      <c r="BI81" s="100"/>
      <c r="BJ81" s="100"/>
      <c r="BK81" s="100"/>
      <c r="BL81" s="100"/>
      <c r="BM81" s="100"/>
      <c r="BN81" s="100"/>
    </row>
    <row r="82" spans="1:66" s="27" customFormat="1" x14ac:dyDescent="0.25">
      <c r="A82" s="100"/>
      <c r="B82" s="100"/>
      <c r="C82" s="100"/>
      <c r="D82" s="100"/>
      <c r="E82" s="135"/>
      <c r="F82" s="100"/>
      <c r="G82" s="135"/>
      <c r="H82" s="135"/>
      <c r="I82" s="135"/>
      <c r="J82" s="135"/>
      <c r="K82" s="100"/>
      <c r="L82" s="100"/>
      <c r="M82" s="100"/>
      <c r="N82" s="100"/>
      <c r="O82" s="100"/>
      <c r="P82" s="135"/>
      <c r="Q82" s="100"/>
      <c r="R82" s="100"/>
      <c r="S82" s="100"/>
      <c r="T82" s="100"/>
      <c r="U82" s="135"/>
      <c r="V82" s="100"/>
      <c r="W82" s="100"/>
      <c r="X82" s="100"/>
      <c r="Y82" s="100"/>
      <c r="Z82" s="100"/>
      <c r="AA82" s="135"/>
      <c r="AB82" s="100"/>
      <c r="AC82" s="100"/>
      <c r="AD82" s="100"/>
      <c r="AE82" s="100"/>
      <c r="AF82" s="100"/>
      <c r="AG82" s="135"/>
      <c r="AH82" s="100"/>
      <c r="AI82" s="100"/>
      <c r="AJ82" s="100"/>
      <c r="AK82" s="100"/>
      <c r="AL82" s="135"/>
      <c r="AM82" s="100"/>
      <c r="AN82" s="100"/>
      <c r="AO82" s="100"/>
      <c r="AP82" s="100"/>
      <c r="AQ82" s="136"/>
      <c r="AR82" s="100"/>
      <c r="AS82" s="100"/>
      <c r="AT82" s="100"/>
      <c r="AU82" s="100"/>
      <c r="AV82" s="136"/>
      <c r="AW82" s="100"/>
      <c r="AX82" s="100"/>
      <c r="AY82" s="100"/>
      <c r="AZ82" s="100"/>
      <c r="BA82" s="136"/>
      <c r="BB82" s="100"/>
      <c r="BC82" s="100"/>
      <c r="BD82" s="100"/>
      <c r="BE82" s="100"/>
      <c r="BF82" s="136"/>
      <c r="BG82" s="100"/>
      <c r="BH82" s="100"/>
      <c r="BI82" s="100"/>
      <c r="BJ82" s="100"/>
      <c r="BK82" s="100"/>
      <c r="BL82" s="100"/>
      <c r="BM82" s="100"/>
      <c r="BN82" s="100"/>
    </row>
    <row r="83" spans="1:66" s="27" customFormat="1" x14ac:dyDescent="0.25">
      <c r="A83" s="100"/>
      <c r="B83" s="100"/>
      <c r="C83" s="100"/>
      <c r="D83" s="100"/>
      <c r="E83" s="135"/>
      <c r="F83" s="100"/>
      <c r="G83" s="135"/>
      <c r="H83" s="135"/>
      <c r="I83" s="135"/>
      <c r="J83" s="135"/>
      <c r="K83" s="100"/>
      <c r="L83" s="100"/>
      <c r="M83" s="100"/>
      <c r="N83" s="100"/>
      <c r="O83" s="100"/>
      <c r="P83" s="135"/>
      <c r="Q83" s="100"/>
      <c r="R83" s="100"/>
      <c r="S83" s="100"/>
      <c r="T83" s="100"/>
      <c r="U83" s="135"/>
      <c r="V83" s="100"/>
      <c r="W83" s="100"/>
      <c r="X83" s="100"/>
      <c r="Y83" s="100"/>
      <c r="Z83" s="100"/>
      <c r="AA83" s="135"/>
      <c r="AB83" s="100"/>
      <c r="AC83" s="100"/>
      <c r="AD83" s="100"/>
      <c r="AE83" s="100"/>
      <c r="AF83" s="100"/>
      <c r="AG83" s="135"/>
      <c r="AH83" s="100"/>
      <c r="AI83" s="100"/>
      <c r="AJ83" s="100"/>
      <c r="AK83" s="100"/>
      <c r="AL83" s="135"/>
      <c r="AM83" s="100"/>
      <c r="AN83" s="100"/>
      <c r="AO83" s="100"/>
      <c r="AP83" s="100"/>
      <c r="AQ83" s="136"/>
      <c r="AR83" s="100"/>
      <c r="AS83" s="100"/>
      <c r="AT83" s="100"/>
      <c r="AU83" s="100"/>
      <c r="AV83" s="136"/>
      <c r="AW83" s="100"/>
      <c r="AX83" s="100"/>
      <c r="AY83" s="100"/>
      <c r="AZ83" s="100"/>
      <c r="BA83" s="136"/>
      <c r="BB83" s="100"/>
      <c r="BC83" s="100"/>
      <c r="BD83" s="100"/>
      <c r="BE83" s="100"/>
      <c r="BF83" s="136"/>
      <c r="BG83" s="100"/>
      <c r="BH83" s="100"/>
      <c r="BI83" s="100"/>
      <c r="BJ83" s="100"/>
      <c r="BK83" s="100"/>
      <c r="BL83" s="100"/>
      <c r="BM83" s="100"/>
      <c r="BN83" s="100"/>
    </row>
    <row r="84" spans="1:66" s="27" customFormat="1" x14ac:dyDescent="0.25">
      <c r="A84" s="100"/>
      <c r="B84" s="100"/>
      <c r="C84" s="100"/>
      <c r="D84" s="100"/>
      <c r="E84" s="135"/>
      <c r="F84" s="100"/>
      <c r="G84" s="135"/>
      <c r="H84" s="135"/>
      <c r="I84" s="135"/>
      <c r="J84" s="135"/>
      <c r="K84" s="100"/>
      <c r="L84" s="100"/>
      <c r="M84" s="100"/>
      <c r="N84" s="100"/>
      <c r="O84" s="100"/>
      <c r="P84" s="135"/>
      <c r="Q84" s="100"/>
      <c r="R84" s="100"/>
      <c r="S84" s="100"/>
      <c r="T84" s="100"/>
      <c r="U84" s="135"/>
      <c r="V84" s="100"/>
      <c r="W84" s="100"/>
      <c r="X84" s="100"/>
      <c r="Y84" s="100"/>
      <c r="Z84" s="100"/>
      <c r="AA84" s="135"/>
      <c r="AB84" s="100"/>
      <c r="AC84" s="100"/>
      <c r="AD84" s="100"/>
      <c r="AE84" s="100"/>
      <c r="AF84" s="100"/>
      <c r="AG84" s="135"/>
      <c r="AH84" s="100"/>
      <c r="AI84" s="100"/>
      <c r="AJ84" s="100"/>
      <c r="AK84" s="100"/>
      <c r="AL84" s="135"/>
      <c r="AM84" s="100"/>
      <c r="AN84" s="100"/>
      <c r="AO84" s="100"/>
      <c r="AP84" s="100"/>
      <c r="AQ84" s="136"/>
      <c r="AR84" s="100"/>
      <c r="AS84" s="100"/>
      <c r="AT84" s="100"/>
      <c r="AU84" s="100"/>
      <c r="AV84" s="136"/>
      <c r="AW84" s="100"/>
      <c r="AX84" s="100"/>
      <c r="AY84" s="100"/>
      <c r="AZ84" s="100"/>
      <c r="BA84" s="136"/>
      <c r="BB84" s="100"/>
      <c r="BC84" s="100"/>
      <c r="BD84" s="100"/>
      <c r="BE84" s="100"/>
      <c r="BF84" s="136"/>
      <c r="BG84" s="100"/>
      <c r="BH84" s="100"/>
      <c r="BI84" s="100"/>
      <c r="BJ84" s="100"/>
      <c r="BK84" s="100"/>
      <c r="BL84" s="100"/>
      <c r="BM84" s="100"/>
      <c r="BN84" s="100"/>
    </row>
    <row r="85" spans="1:66" s="27" customFormat="1" x14ac:dyDescent="0.25">
      <c r="A85" s="100"/>
      <c r="B85" s="100"/>
      <c r="C85" s="100"/>
      <c r="D85" s="100"/>
      <c r="E85" s="135"/>
      <c r="F85" s="100"/>
      <c r="G85" s="135"/>
      <c r="H85" s="135"/>
      <c r="I85" s="135"/>
      <c r="J85" s="135"/>
      <c r="K85" s="100"/>
      <c r="L85" s="100"/>
      <c r="M85" s="100"/>
      <c r="N85" s="100"/>
      <c r="O85" s="100"/>
      <c r="P85" s="135"/>
      <c r="Q85" s="100"/>
      <c r="R85" s="100"/>
      <c r="S85" s="100"/>
      <c r="T85" s="100"/>
      <c r="U85" s="135"/>
      <c r="V85" s="100"/>
      <c r="W85" s="100"/>
      <c r="X85" s="100"/>
      <c r="Y85" s="100"/>
      <c r="Z85" s="100"/>
      <c r="AA85" s="135"/>
      <c r="AB85" s="100"/>
      <c r="AC85" s="100"/>
      <c r="AD85" s="100"/>
      <c r="AE85" s="100"/>
      <c r="AF85" s="100"/>
      <c r="AG85" s="135"/>
      <c r="AH85" s="100"/>
      <c r="AI85" s="100"/>
      <c r="AJ85" s="100"/>
      <c r="AK85" s="100"/>
      <c r="AL85" s="135"/>
      <c r="AM85" s="100"/>
      <c r="AN85" s="100"/>
      <c r="AO85" s="100"/>
      <c r="AP85" s="100"/>
      <c r="AQ85" s="136"/>
      <c r="AR85" s="100"/>
      <c r="AS85" s="100"/>
      <c r="AT85" s="100"/>
      <c r="AU85" s="100"/>
      <c r="AV85" s="136"/>
      <c r="AW85" s="100"/>
      <c r="AX85" s="100"/>
      <c r="AY85" s="100"/>
      <c r="AZ85" s="100"/>
      <c r="BA85" s="136"/>
      <c r="BB85" s="100"/>
      <c r="BC85" s="100"/>
      <c r="BD85" s="100"/>
      <c r="BE85" s="100"/>
      <c r="BF85" s="136"/>
      <c r="BG85" s="100"/>
      <c r="BH85" s="100"/>
      <c r="BI85" s="100"/>
      <c r="BJ85" s="100"/>
      <c r="BK85" s="100"/>
      <c r="BL85" s="100"/>
      <c r="BM85" s="100"/>
      <c r="BN85" s="100"/>
    </row>
    <row r="86" spans="1:66" s="27" customFormat="1" x14ac:dyDescent="0.25">
      <c r="A86" s="100"/>
      <c r="B86" s="100"/>
      <c r="C86" s="100"/>
      <c r="D86" s="100"/>
      <c r="E86" s="135"/>
      <c r="F86" s="100"/>
      <c r="G86" s="135"/>
      <c r="H86" s="135"/>
      <c r="I86" s="135"/>
      <c r="J86" s="135"/>
      <c r="K86" s="100"/>
      <c r="L86" s="100"/>
      <c r="M86" s="100"/>
      <c r="N86" s="100"/>
      <c r="O86" s="100"/>
      <c r="P86" s="135"/>
      <c r="Q86" s="100"/>
      <c r="R86" s="100"/>
      <c r="S86" s="100"/>
      <c r="T86" s="100"/>
      <c r="U86" s="135"/>
      <c r="V86" s="100"/>
      <c r="W86" s="100"/>
      <c r="X86" s="100"/>
      <c r="Y86" s="100"/>
      <c r="Z86" s="100"/>
      <c r="AA86" s="135"/>
      <c r="AB86" s="100"/>
      <c r="AC86" s="100"/>
      <c r="AD86" s="100"/>
      <c r="AE86" s="100"/>
      <c r="AF86" s="100"/>
      <c r="AG86" s="135"/>
      <c r="AH86" s="100"/>
      <c r="AI86" s="100"/>
      <c r="AJ86" s="100"/>
      <c r="AK86" s="100"/>
      <c r="AL86" s="135"/>
      <c r="AM86" s="100"/>
      <c r="AN86" s="100"/>
      <c r="AO86" s="100"/>
      <c r="AP86" s="100"/>
      <c r="AQ86" s="136"/>
      <c r="AR86" s="100"/>
      <c r="AS86" s="100"/>
      <c r="AT86" s="100"/>
      <c r="AU86" s="100"/>
      <c r="AV86" s="136"/>
      <c r="AW86" s="100"/>
      <c r="AX86" s="100"/>
      <c r="AY86" s="100"/>
      <c r="AZ86" s="100"/>
      <c r="BA86" s="136"/>
      <c r="BB86" s="100"/>
      <c r="BC86" s="100"/>
      <c r="BD86" s="100"/>
      <c r="BE86" s="100"/>
      <c r="BF86" s="136"/>
      <c r="BG86" s="100"/>
      <c r="BH86" s="100"/>
      <c r="BI86" s="100"/>
      <c r="BJ86" s="100"/>
      <c r="BK86" s="100"/>
      <c r="BL86" s="100"/>
      <c r="BM86" s="100"/>
      <c r="BN86" s="100"/>
    </row>
    <row r="87" spans="1:66" s="27" customFormat="1" x14ac:dyDescent="0.25">
      <c r="A87" s="100"/>
      <c r="B87" s="100"/>
      <c r="C87" s="100"/>
      <c r="D87" s="100"/>
      <c r="E87" s="135"/>
      <c r="F87" s="100"/>
      <c r="G87" s="135"/>
      <c r="H87" s="135"/>
      <c r="I87" s="135"/>
      <c r="J87" s="135"/>
      <c r="K87" s="100"/>
      <c r="L87" s="100"/>
      <c r="M87" s="100"/>
      <c r="N87" s="100"/>
      <c r="O87" s="100"/>
      <c r="P87" s="135"/>
      <c r="Q87" s="100"/>
      <c r="R87" s="100"/>
      <c r="S87" s="100"/>
      <c r="T87" s="100"/>
      <c r="U87" s="135"/>
      <c r="V87" s="100"/>
      <c r="W87" s="100"/>
      <c r="X87" s="100"/>
      <c r="Y87" s="100"/>
      <c r="Z87" s="100"/>
      <c r="AA87" s="135"/>
      <c r="AB87" s="100"/>
      <c r="AC87" s="100"/>
      <c r="AD87" s="100"/>
      <c r="AE87" s="100"/>
      <c r="AF87" s="100"/>
      <c r="AG87" s="135"/>
      <c r="AH87" s="100"/>
      <c r="AI87" s="100"/>
      <c r="AJ87" s="100"/>
      <c r="AK87" s="100"/>
      <c r="AL87" s="135"/>
      <c r="AM87" s="100"/>
      <c r="AN87" s="100"/>
      <c r="AO87" s="100"/>
      <c r="AP87" s="100"/>
      <c r="AQ87" s="136"/>
      <c r="AR87" s="100"/>
      <c r="AS87" s="100"/>
      <c r="AT87" s="100"/>
      <c r="AU87" s="100"/>
      <c r="AV87" s="136"/>
      <c r="AW87" s="100"/>
      <c r="AX87" s="100"/>
      <c r="AY87" s="100"/>
      <c r="AZ87" s="100"/>
      <c r="BA87" s="136"/>
      <c r="BB87" s="100"/>
      <c r="BC87" s="100"/>
      <c r="BD87" s="100"/>
      <c r="BE87" s="100"/>
      <c r="BF87" s="136"/>
      <c r="BG87" s="100"/>
      <c r="BH87" s="100"/>
      <c r="BI87" s="100"/>
      <c r="BJ87" s="100"/>
      <c r="BK87" s="100"/>
      <c r="BL87" s="100"/>
      <c r="BM87" s="100"/>
      <c r="BN87" s="100"/>
    </row>
    <row r="88" spans="1:66" s="27" customFormat="1" x14ac:dyDescent="0.25">
      <c r="A88" s="100"/>
      <c r="B88" s="100"/>
      <c r="C88" s="100"/>
      <c r="D88" s="100"/>
      <c r="E88" s="135"/>
      <c r="F88" s="100"/>
      <c r="G88" s="135"/>
      <c r="H88" s="135"/>
      <c r="I88" s="135"/>
      <c r="J88" s="135"/>
      <c r="K88" s="100"/>
      <c r="L88" s="100"/>
      <c r="M88" s="100"/>
      <c r="N88" s="100"/>
      <c r="O88" s="100"/>
      <c r="P88" s="135"/>
      <c r="Q88" s="100"/>
      <c r="R88" s="100"/>
      <c r="S88" s="100"/>
      <c r="T88" s="100"/>
      <c r="U88" s="135"/>
      <c r="V88" s="100"/>
      <c r="W88" s="100"/>
      <c r="X88" s="100"/>
      <c r="Y88" s="100"/>
      <c r="Z88" s="100"/>
      <c r="AA88" s="135"/>
      <c r="AB88" s="100"/>
      <c r="AC88" s="100"/>
      <c r="AD88" s="100"/>
      <c r="AE88" s="100"/>
      <c r="AF88" s="100"/>
      <c r="AG88" s="135"/>
      <c r="AH88" s="100"/>
      <c r="AI88" s="100"/>
      <c r="AJ88" s="100"/>
      <c r="AK88" s="100"/>
      <c r="AL88" s="135"/>
      <c r="AM88" s="100"/>
      <c r="AN88" s="100"/>
      <c r="AO88" s="100"/>
      <c r="AP88" s="100"/>
      <c r="AQ88" s="136"/>
      <c r="AR88" s="100"/>
      <c r="AS88" s="100"/>
      <c r="AT88" s="100"/>
      <c r="AU88" s="100"/>
      <c r="AV88" s="136"/>
      <c r="AW88" s="100"/>
      <c r="AX88" s="100"/>
      <c r="AY88" s="100"/>
      <c r="AZ88" s="100"/>
      <c r="BA88" s="136"/>
      <c r="BB88" s="100"/>
      <c r="BC88" s="100"/>
      <c r="BD88" s="100"/>
      <c r="BE88" s="100"/>
      <c r="BF88" s="136"/>
      <c r="BG88" s="100"/>
      <c r="BH88" s="100"/>
      <c r="BI88" s="100"/>
      <c r="BJ88" s="100"/>
      <c r="BK88" s="100"/>
      <c r="BL88" s="100"/>
      <c r="BM88" s="100"/>
      <c r="BN88" s="100"/>
    </row>
    <row r="89" spans="1:66" s="27" customFormat="1" x14ac:dyDescent="0.25">
      <c r="A89" s="100"/>
      <c r="B89" s="100"/>
      <c r="C89" s="100"/>
      <c r="D89" s="100"/>
      <c r="E89" s="135"/>
      <c r="F89" s="100"/>
      <c r="G89" s="135"/>
      <c r="H89" s="135"/>
      <c r="I89" s="135"/>
      <c r="J89" s="135"/>
      <c r="K89" s="100"/>
      <c r="L89" s="100"/>
      <c r="M89" s="100"/>
      <c r="N89" s="100"/>
      <c r="O89" s="100"/>
      <c r="P89" s="135"/>
      <c r="Q89" s="100"/>
      <c r="R89" s="100"/>
      <c r="S89" s="100"/>
      <c r="T89" s="100"/>
      <c r="U89" s="135"/>
      <c r="V89" s="100"/>
      <c r="W89" s="100"/>
      <c r="X89" s="100"/>
      <c r="Y89" s="100"/>
      <c r="Z89" s="100"/>
      <c r="AA89" s="135"/>
      <c r="AB89" s="100"/>
      <c r="AC89" s="100"/>
      <c r="AD89" s="100"/>
      <c r="AE89" s="100"/>
      <c r="AF89" s="100"/>
      <c r="AG89" s="135"/>
      <c r="AH89" s="100"/>
      <c r="AI89" s="100"/>
      <c r="AJ89" s="100"/>
      <c r="AK89" s="100"/>
      <c r="AL89" s="135"/>
      <c r="AM89" s="100"/>
      <c r="AN89" s="100"/>
      <c r="AO89" s="100"/>
      <c r="AP89" s="100"/>
      <c r="AQ89" s="136"/>
      <c r="AR89" s="100"/>
      <c r="AS89" s="100"/>
      <c r="AT89" s="100"/>
      <c r="AU89" s="100"/>
      <c r="AV89" s="136"/>
      <c r="AW89" s="100"/>
      <c r="AX89" s="100"/>
      <c r="AY89" s="100"/>
      <c r="AZ89" s="100"/>
      <c r="BA89" s="136"/>
      <c r="BB89" s="100"/>
      <c r="BC89" s="100"/>
      <c r="BD89" s="100"/>
      <c r="BE89" s="100"/>
      <c r="BF89" s="136"/>
      <c r="BG89" s="100"/>
      <c r="BH89" s="100"/>
      <c r="BI89" s="100"/>
      <c r="BJ89" s="100"/>
      <c r="BK89" s="100"/>
      <c r="BL89" s="100"/>
      <c r="BM89" s="100"/>
      <c r="BN89" s="100"/>
    </row>
    <row r="90" spans="1:66" s="27" customFormat="1" x14ac:dyDescent="0.25">
      <c r="A90" s="100"/>
      <c r="B90" s="100"/>
      <c r="C90" s="100"/>
      <c r="D90" s="100"/>
      <c r="E90" s="135"/>
      <c r="F90" s="100"/>
      <c r="G90" s="135"/>
      <c r="H90" s="135"/>
      <c r="I90" s="135"/>
      <c r="J90" s="135"/>
      <c r="K90" s="100"/>
      <c r="L90" s="100"/>
      <c r="M90" s="100"/>
      <c r="N90" s="100"/>
      <c r="O90" s="100"/>
      <c r="P90" s="135"/>
      <c r="Q90" s="100"/>
      <c r="R90" s="100"/>
      <c r="S90" s="100"/>
      <c r="T90" s="100"/>
      <c r="U90" s="135"/>
      <c r="V90" s="100"/>
      <c r="W90" s="100"/>
      <c r="X90" s="100"/>
      <c r="Y90" s="100"/>
      <c r="Z90" s="100"/>
      <c r="AA90" s="135"/>
      <c r="AB90" s="100"/>
      <c r="AC90" s="100"/>
      <c r="AD90" s="100"/>
      <c r="AE90" s="100"/>
      <c r="AF90" s="100"/>
      <c r="AG90" s="135"/>
      <c r="AH90" s="100"/>
      <c r="AI90" s="100"/>
      <c r="AJ90" s="100"/>
      <c r="AK90" s="100"/>
      <c r="AL90" s="135"/>
      <c r="AM90" s="100"/>
      <c r="AN90" s="100"/>
      <c r="AO90" s="100"/>
      <c r="AP90" s="100"/>
      <c r="AQ90" s="136"/>
      <c r="AR90" s="100"/>
      <c r="AS90" s="100"/>
      <c r="AT90" s="100"/>
      <c r="AU90" s="100"/>
      <c r="AV90" s="136"/>
      <c r="AW90" s="100"/>
      <c r="AX90" s="100"/>
      <c r="AY90" s="100"/>
      <c r="AZ90" s="100"/>
      <c r="BA90" s="136"/>
      <c r="BB90" s="100"/>
      <c r="BC90" s="100"/>
      <c r="BD90" s="100"/>
      <c r="BE90" s="100"/>
      <c r="BF90" s="136"/>
      <c r="BG90" s="100"/>
      <c r="BH90" s="100"/>
      <c r="BI90" s="100"/>
      <c r="BJ90" s="100"/>
      <c r="BK90" s="100"/>
      <c r="BL90" s="100"/>
      <c r="BM90" s="100"/>
      <c r="BN90" s="100"/>
    </row>
    <row r="91" spans="1:66" s="27" customFormat="1" x14ac:dyDescent="0.25">
      <c r="A91" s="100"/>
      <c r="B91" s="100"/>
      <c r="C91" s="100"/>
      <c r="D91" s="100"/>
      <c r="E91" s="135"/>
      <c r="F91" s="100"/>
      <c r="G91" s="135"/>
      <c r="H91" s="135"/>
      <c r="I91" s="135"/>
      <c r="J91" s="135"/>
      <c r="K91" s="100"/>
      <c r="L91" s="100"/>
      <c r="M91" s="100"/>
      <c r="N91" s="100"/>
      <c r="O91" s="100"/>
      <c r="P91" s="135"/>
      <c r="Q91" s="100"/>
      <c r="R91" s="100"/>
      <c r="S91" s="100"/>
      <c r="T91" s="100"/>
      <c r="U91" s="135"/>
      <c r="V91" s="100"/>
      <c r="W91" s="100"/>
      <c r="X91" s="100"/>
      <c r="Y91" s="100"/>
      <c r="Z91" s="100"/>
      <c r="AA91" s="135"/>
      <c r="AB91" s="100"/>
      <c r="AC91" s="100"/>
      <c r="AD91" s="100"/>
      <c r="AE91" s="100"/>
      <c r="AF91" s="100"/>
      <c r="AG91" s="135"/>
      <c r="AH91" s="100"/>
      <c r="AI91" s="100"/>
      <c r="AJ91" s="100"/>
      <c r="AK91" s="100"/>
      <c r="AL91" s="135"/>
      <c r="AM91" s="100"/>
      <c r="AN91" s="100"/>
      <c r="AO91" s="100"/>
      <c r="AP91" s="100"/>
      <c r="AQ91" s="136"/>
      <c r="AR91" s="100"/>
      <c r="AS91" s="100"/>
      <c r="AT91" s="100"/>
      <c r="AU91" s="100"/>
      <c r="AV91" s="136"/>
      <c r="AW91" s="100"/>
      <c r="AX91" s="100"/>
      <c r="AY91" s="100"/>
      <c r="AZ91" s="100"/>
      <c r="BA91" s="136"/>
      <c r="BB91" s="100"/>
      <c r="BC91" s="100"/>
      <c r="BD91" s="100"/>
      <c r="BE91" s="100"/>
      <c r="BF91" s="136"/>
      <c r="BG91" s="100"/>
      <c r="BH91" s="100"/>
      <c r="BI91" s="100"/>
      <c r="BJ91" s="100"/>
      <c r="BK91" s="100"/>
      <c r="BL91" s="100"/>
      <c r="BM91" s="100"/>
      <c r="BN91" s="100"/>
    </row>
    <row r="92" spans="1:66" s="27" customFormat="1" x14ac:dyDescent="0.25">
      <c r="A92" s="100"/>
      <c r="B92" s="100"/>
      <c r="C92" s="100"/>
      <c r="D92" s="100"/>
      <c r="E92" s="135"/>
      <c r="F92" s="100"/>
      <c r="G92" s="135"/>
      <c r="H92" s="135"/>
      <c r="I92" s="135"/>
      <c r="J92" s="135"/>
      <c r="K92" s="100"/>
      <c r="L92" s="100"/>
      <c r="M92" s="100"/>
      <c r="N92" s="100"/>
      <c r="O92" s="100"/>
      <c r="P92" s="135"/>
      <c r="Q92" s="100"/>
      <c r="R92" s="100"/>
      <c r="S92" s="100"/>
      <c r="T92" s="100"/>
      <c r="U92" s="135"/>
      <c r="V92" s="100"/>
      <c r="W92" s="100"/>
      <c r="X92" s="100"/>
      <c r="Y92" s="100"/>
      <c r="Z92" s="100"/>
      <c r="AA92" s="135"/>
      <c r="AB92" s="100"/>
      <c r="AC92" s="100"/>
      <c r="AD92" s="100"/>
      <c r="AE92" s="100"/>
      <c r="AF92" s="100"/>
      <c r="AG92" s="135"/>
      <c r="AH92" s="100"/>
      <c r="AI92" s="100"/>
      <c r="AJ92" s="100"/>
      <c r="AK92" s="100"/>
      <c r="AL92" s="135"/>
      <c r="AM92" s="100"/>
      <c r="AN92" s="100"/>
      <c r="AO92" s="100"/>
      <c r="AP92" s="100"/>
      <c r="AQ92" s="136"/>
      <c r="AR92" s="100"/>
      <c r="AS92" s="100"/>
      <c r="AT92" s="100"/>
      <c r="AU92" s="100"/>
      <c r="AV92" s="136"/>
      <c r="AW92" s="100"/>
      <c r="AX92" s="100"/>
      <c r="AY92" s="100"/>
      <c r="AZ92" s="100"/>
      <c r="BA92" s="136"/>
      <c r="BB92" s="100"/>
      <c r="BC92" s="100"/>
      <c r="BD92" s="100"/>
      <c r="BE92" s="100"/>
      <c r="BF92" s="136"/>
      <c r="BG92" s="100"/>
      <c r="BH92" s="100"/>
      <c r="BI92" s="100"/>
      <c r="BJ92" s="100"/>
      <c r="BK92" s="100"/>
      <c r="BL92" s="100"/>
      <c r="BM92" s="100"/>
      <c r="BN92" s="100"/>
    </row>
    <row r="93" spans="1:66" s="27" customFormat="1" x14ac:dyDescent="0.25">
      <c r="A93" s="100"/>
      <c r="B93" s="100"/>
      <c r="C93" s="100"/>
      <c r="D93" s="100"/>
      <c r="E93" s="135"/>
      <c r="F93" s="100"/>
      <c r="G93" s="135"/>
      <c r="H93" s="135"/>
      <c r="I93" s="135"/>
      <c r="J93" s="135"/>
      <c r="K93" s="100"/>
      <c r="L93" s="100"/>
      <c r="M93" s="100"/>
      <c r="N93" s="100"/>
      <c r="O93" s="100"/>
      <c r="P93" s="135"/>
      <c r="Q93" s="100"/>
      <c r="R93" s="100"/>
      <c r="S93" s="100"/>
      <c r="T93" s="100"/>
      <c r="U93" s="135"/>
      <c r="V93" s="100"/>
      <c r="W93" s="100"/>
      <c r="X93" s="100"/>
      <c r="Y93" s="100"/>
      <c r="Z93" s="100"/>
      <c r="AA93" s="135"/>
      <c r="AB93" s="100"/>
      <c r="AC93" s="100"/>
      <c r="AD93" s="100"/>
      <c r="AE93" s="100"/>
      <c r="AF93" s="100"/>
      <c r="AG93" s="135"/>
      <c r="AH93" s="100"/>
      <c r="AI93" s="100"/>
      <c r="AJ93" s="100"/>
      <c r="AK93" s="100"/>
      <c r="AL93" s="135"/>
      <c r="AM93" s="100"/>
      <c r="AN93" s="100"/>
      <c r="AO93" s="100"/>
      <c r="AP93" s="100"/>
      <c r="AQ93" s="136"/>
      <c r="AR93" s="100"/>
      <c r="AS93" s="100"/>
      <c r="AT93" s="100"/>
      <c r="AU93" s="100"/>
      <c r="AV93" s="136"/>
      <c r="AW93" s="100"/>
      <c r="AX93" s="100"/>
      <c r="AY93" s="100"/>
      <c r="AZ93" s="100"/>
      <c r="BA93" s="136"/>
      <c r="BB93" s="100"/>
      <c r="BC93" s="100"/>
      <c r="BD93" s="100"/>
      <c r="BE93" s="100"/>
      <c r="BF93" s="136"/>
      <c r="BG93" s="100"/>
      <c r="BH93" s="100"/>
      <c r="BI93" s="100"/>
      <c r="BJ93" s="100"/>
      <c r="BK93" s="100"/>
      <c r="BL93" s="100"/>
      <c r="BM93" s="100"/>
      <c r="BN93" s="100"/>
    </row>
    <row r="94" spans="1:66" s="27" customFormat="1" x14ac:dyDescent="0.25">
      <c r="A94" s="100"/>
      <c r="B94" s="100"/>
      <c r="C94" s="100"/>
      <c r="D94" s="100"/>
      <c r="E94" s="135"/>
      <c r="F94" s="100"/>
      <c r="G94" s="135"/>
      <c r="H94" s="135"/>
      <c r="I94" s="135"/>
      <c r="J94" s="135"/>
      <c r="K94" s="100"/>
      <c r="L94" s="100"/>
      <c r="M94" s="100"/>
      <c r="N94" s="100"/>
      <c r="O94" s="100"/>
      <c r="P94" s="135"/>
      <c r="Q94" s="100"/>
      <c r="R94" s="100"/>
      <c r="S94" s="100"/>
      <c r="T94" s="100"/>
      <c r="U94" s="135"/>
      <c r="V94" s="100"/>
      <c r="W94" s="100"/>
      <c r="X94" s="100"/>
      <c r="Y94" s="100"/>
      <c r="Z94" s="100"/>
      <c r="AA94" s="135"/>
      <c r="AB94" s="100"/>
      <c r="AC94" s="100"/>
      <c r="AD94" s="100"/>
      <c r="AE94" s="100"/>
      <c r="AF94" s="100"/>
      <c r="AG94" s="135"/>
      <c r="AH94" s="100"/>
      <c r="AI94" s="100"/>
      <c r="AJ94" s="100"/>
      <c r="AK94" s="100"/>
      <c r="AL94" s="135"/>
      <c r="AM94" s="100"/>
      <c r="AN94" s="100"/>
      <c r="AO94" s="100"/>
      <c r="AP94" s="100"/>
      <c r="AQ94" s="136"/>
      <c r="AR94" s="100"/>
      <c r="AS94" s="100"/>
      <c r="AT94" s="100"/>
      <c r="AU94" s="100"/>
      <c r="AV94" s="136"/>
      <c r="AW94" s="100"/>
      <c r="AX94" s="100"/>
      <c r="AY94" s="100"/>
      <c r="AZ94" s="100"/>
      <c r="BA94" s="136"/>
      <c r="BB94" s="100"/>
      <c r="BC94" s="100"/>
      <c r="BD94" s="100"/>
      <c r="BE94" s="100"/>
      <c r="BF94" s="136"/>
      <c r="BG94" s="100"/>
      <c r="BH94" s="100"/>
      <c r="BI94" s="100"/>
      <c r="BJ94" s="100"/>
      <c r="BK94" s="100"/>
      <c r="BL94" s="100"/>
      <c r="BM94" s="100"/>
      <c r="BN94" s="100"/>
    </row>
    <row r="95" spans="1:66" s="27" customFormat="1" x14ac:dyDescent="0.25">
      <c r="A95" s="100"/>
      <c r="B95" s="100"/>
      <c r="C95" s="100"/>
      <c r="D95" s="100"/>
      <c r="E95" s="135"/>
      <c r="F95" s="100"/>
      <c r="G95" s="135"/>
      <c r="H95" s="135"/>
      <c r="I95" s="135"/>
      <c r="J95" s="135"/>
      <c r="K95" s="100"/>
      <c r="L95" s="100"/>
      <c r="M95" s="100"/>
      <c r="N95" s="100"/>
      <c r="O95" s="100"/>
      <c r="P95" s="135"/>
      <c r="Q95" s="100"/>
      <c r="R95" s="100"/>
      <c r="S95" s="100"/>
      <c r="T95" s="100"/>
      <c r="U95" s="135"/>
      <c r="V95" s="100"/>
      <c r="W95" s="100"/>
      <c r="X95" s="100"/>
      <c r="Y95" s="100"/>
      <c r="Z95" s="100"/>
      <c r="AA95" s="135"/>
      <c r="AB95" s="100"/>
      <c r="AC95" s="100"/>
      <c r="AD95" s="100"/>
      <c r="AE95" s="100"/>
      <c r="AF95" s="100"/>
      <c r="AG95" s="135"/>
      <c r="AH95" s="100"/>
      <c r="AI95" s="100"/>
      <c r="AJ95" s="100"/>
      <c r="AK95" s="100"/>
      <c r="AL95" s="135"/>
      <c r="AM95" s="100"/>
      <c r="AN95" s="100"/>
      <c r="AO95" s="100"/>
      <c r="AP95" s="100"/>
      <c r="AQ95" s="136"/>
      <c r="AR95" s="100"/>
      <c r="AS95" s="100"/>
      <c r="AT95" s="100"/>
      <c r="AU95" s="100"/>
      <c r="AV95" s="136"/>
      <c r="AW95" s="100"/>
      <c r="AX95" s="100"/>
      <c r="AY95" s="100"/>
      <c r="AZ95" s="100"/>
      <c r="BA95" s="136"/>
      <c r="BB95" s="100"/>
      <c r="BC95" s="100"/>
      <c r="BD95" s="100"/>
      <c r="BE95" s="100"/>
      <c r="BF95" s="136"/>
      <c r="BG95" s="100"/>
      <c r="BH95" s="100"/>
      <c r="BI95" s="100"/>
      <c r="BJ95" s="100"/>
      <c r="BK95" s="100"/>
      <c r="BL95" s="100"/>
      <c r="BM95" s="100"/>
      <c r="BN95" s="100"/>
    </row>
    <row r="96" spans="1:66" s="27" customFormat="1" x14ac:dyDescent="0.25">
      <c r="A96" s="100"/>
      <c r="B96" s="100"/>
      <c r="C96" s="100"/>
      <c r="D96" s="100"/>
      <c r="E96" s="135"/>
      <c r="F96" s="100"/>
      <c r="G96" s="135"/>
      <c r="H96" s="135"/>
      <c r="I96" s="135"/>
      <c r="J96" s="135"/>
      <c r="K96" s="100"/>
      <c r="L96" s="100"/>
      <c r="M96" s="100"/>
      <c r="N96" s="100"/>
      <c r="O96" s="100"/>
      <c r="P96" s="135"/>
      <c r="Q96" s="100"/>
      <c r="R96" s="100"/>
      <c r="S96" s="100"/>
      <c r="T96" s="100"/>
      <c r="U96" s="135"/>
      <c r="V96" s="100"/>
      <c r="W96" s="100"/>
      <c r="X96" s="100"/>
      <c r="Y96" s="100"/>
      <c r="Z96" s="100"/>
      <c r="AA96" s="135"/>
      <c r="AB96" s="100"/>
      <c r="AC96" s="100"/>
      <c r="AD96" s="100"/>
      <c r="AE96" s="100"/>
      <c r="AF96" s="100"/>
      <c r="AG96" s="135"/>
      <c r="AH96" s="100"/>
      <c r="AI96" s="100"/>
      <c r="AJ96" s="100"/>
      <c r="AK96" s="100"/>
      <c r="AL96" s="135"/>
      <c r="AM96" s="100"/>
      <c r="AN96" s="100"/>
      <c r="AO96" s="100"/>
      <c r="AP96" s="100"/>
      <c r="AQ96" s="136"/>
      <c r="AR96" s="100"/>
      <c r="AS96" s="100"/>
      <c r="AT96" s="100"/>
      <c r="AU96" s="100"/>
      <c r="AV96" s="136"/>
      <c r="AW96" s="100"/>
      <c r="AX96" s="100"/>
      <c r="AY96" s="100"/>
      <c r="AZ96" s="100"/>
      <c r="BA96" s="136"/>
      <c r="BB96" s="100"/>
      <c r="BC96" s="100"/>
      <c r="BD96" s="100"/>
      <c r="BE96" s="100"/>
      <c r="BF96" s="136"/>
      <c r="BG96" s="100"/>
      <c r="BH96" s="100"/>
      <c r="BI96" s="100"/>
      <c r="BJ96" s="100"/>
      <c r="BK96" s="100"/>
      <c r="BL96" s="100"/>
      <c r="BM96" s="100"/>
      <c r="BN96" s="100"/>
    </row>
    <row r="97" spans="1:66" s="27" customFormat="1" x14ac:dyDescent="0.25">
      <c r="A97" s="100"/>
      <c r="B97" s="100"/>
      <c r="C97" s="100"/>
      <c r="D97" s="100"/>
      <c r="E97" s="135"/>
      <c r="F97" s="100"/>
      <c r="G97" s="135"/>
      <c r="H97" s="135"/>
      <c r="I97" s="135"/>
      <c r="J97" s="135"/>
      <c r="K97" s="100"/>
      <c r="L97" s="100"/>
      <c r="M97" s="100"/>
      <c r="N97" s="100"/>
      <c r="O97" s="100"/>
      <c r="P97" s="135"/>
      <c r="Q97" s="100"/>
      <c r="R97" s="100"/>
      <c r="S97" s="100"/>
      <c r="T97" s="100"/>
      <c r="U97" s="135"/>
      <c r="V97" s="100"/>
      <c r="W97" s="100"/>
      <c r="X97" s="100"/>
      <c r="Y97" s="100"/>
      <c r="Z97" s="100"/>
      <c r="AA97" s="135"/>
      <c r="AB97" s="100"/>
      <c r="AC97" s="100"/>
      <c r="AD97" s="100"/>
      <c r="AE97" s="100"/>
      <c r="AF97" s="100"/>
      <c r="AG97" s="135"/>
      <c r="AH97" s="100"/>
      <c r="AI97" s="100"/>
      <c r="AJ97" s="100"/>
      <c r="AK97" s="100"/>
      <c r="AL97" s="135"/>
      <c r="AM97" s="100"/>
      <c r="AN97" s="100"/>
      <c r="AO97" s="100"/>
      <c r="AP97" s="100"/>
      <c r="AQ97" s="136"/>
      <c r="AR97" s="100"/>
      <c r="AS97" s="100"/>
      <c r="AT97" s="100"/>
      <c r="AU97" s="100"/>
      <c r="AV97" s="136"/>
      <c r="AW97" s="100"/>
      <c r="AX97" s="100"/>
      <c r="AY97" s="100"/>
      <c r="AZ97" s="100"/>
      <c r="BA97" s="136"/>
      <c r="BB97" s="100"/>
      <c r="BC97" s="100"/>
      <c r="BD97" s="100"/>
      <c r="BE97" s="100"/>
      <c r="BF97" s="136"/>
      <c r="BG97" s="100"/>
      <c r="BH97" s="100"/>
      <c r="BI97" s="100"/>
      <c r="BJ97" s="100"/>
      <c r="BK97" s="100"/>
      <c r="BL97" s="100"/>
      <c r="BM97" s="100"/>
      <c r="BN97" s="100"/>
    </row>
    <row r="98" spans="1:66" s="27" customFormat="1" x14ac:dyDescent="0.25">
      <c r="A98" s="100"/>
      <c r="B98" s="100"/>
      <c r="C98" s="100"/>
      <c r="D98" s="100"/>
      <c r="E98" s="135"/>
      <c r="F98" s="100"/>
      <c r="G98" s="135"/>
      <c r="H98" s="135"/>
      <c r="I98" s="135"/>
      <c r="J98" s="135"/>
      <c r="K98" s="100"/>
      <c r="L98" s="100"/>
      <c r="M98" s="100"/>
      <c r="N98" s="100"/>
      <c r="O98" s="100"/>
      <c r="P98" s="135"/>
      <c r="Q98" s="100"/>
      <c r="R98" s="100"/>
      <c r="S98" s="100"/>
      <c r="T98" s="100"/>
      <c r="U98" s="135"/>
      <c r="V98" s="100"/>
      <c r="W98" s="100"/>
      <c r="X98" s="100"/>
      <c r="Y98" s="100"/>
      <c r="Z98" s="100"/>
      <c r="AA98" s="135"/>
      <c r="AB98" s="100"/>
      <c r="AC98" s="100"/>
      <c r="AD98" s="100"/>
      <c r="AE98" s="100"/>
      <c r="AF98" s="100"/>
      <c r="AG98" s="135"/>
      <c r="AH98" s="100"/>
      <c r="AI98" s="100"/>
      <c r="AJ98" s="100"/>
      <c r="AK98" s="100"/>
      <c r="AL98" s="135"/>
      <c r="AM98" s="100"/>
      <c r="AN98" s="100"/>
      <c r="AO98" s="100"/>
      <c r="AP98" s="100"/>
      <c r="AQ98" s="136"/>
      <c r="AR98" s="100"/>
      <c r="AS98" s="100"/>
      <c r="AT98" s="100"/>
      <c r="AU98" s="100"/>
      <c r="AV98" s="136"/>
      <c r="AW98" s="100"/>
      <c r="AX98" s="100"/>
      <c r="AY98" s="100"/>
      <c r="AZ98" s="100"/>
      <c r="BA98" s="136"/>
      <c r="BB98" s="100"/>
      <c r="BC98" s="100"/>
      <c r="BD98" s="100"/>
      <c r="BE98" s="100"/>
      <c r="BF98" s="136"/>
      <c r="BG98" s="100"/>
      <c r="BH98" s="100"/>
      <c r="BI98" s="100"/>
      <c r="BJ98" s="100"/>
      <c r="BK98" s="100"/>
      <c r="BL98" s="100"/>
      <c r="BM98" s="100"/>
      <c r="BN98" s="100"/>
    </row>
    <row r="99" spans="1:66" s="27" customFormat="1" x14ac:dyDescent="0.25">
      <c r="A99" s="100"/>
      <c r="B99" s="100"/>
      <c r="C99" s="100"/>
      <c r="D99" s="100"/>
      <c r="E99" s="135"/>
      <c r="F99" s="100"/>
      <c r="G99" s="135"/>
      <c r="H99" s="135"/>
      <c r="I99" s="135"/>
      <c r="J99" s="135"/>
      <c r="K99" s="100"/>
      <c r="L99" s="100"/>
      <c r="M99" s="100"/>
      <c r="N99" s="100"/>
      <c r="O99" s="100"/>
      <c r="P99" s="135"/>
      <c r="Q99" s="100"/>
      <c r="R99" s="100"/>
      <c r="S99" s="100"/>
      <c r="T99" s="100"/>
      <c r="U99" s="135"/>
      <c r="V99" s="100"/>
      <c r="W99" s="100"/>
      <c r="X99" s="100"/>
      <c r="Y99" s="100"/>
      <c r="Z99" s="100"/>
      <c r="AA99" s="135"/>
      <c r="AB99" s="100"/>
      <c r="AC99" s="100"/>
      <c r="AD99" s="100"/>
      <c r="AE99" s="100"/>
      <c r="AF99" s="100"/>
      <c r="AG99" s="135"/>
      <c r="AH99" s="100"/>
      <c r="AI99" s="100"/>
      <c r="AJ99" s="100"/>
      <c r="AK99" s="100"/>
      <c r="AL99" s="135"/>
      <c r="AM99" s="100"/>
      <c r="AN99" s="100"/>
      <c r="AO99" s="100"/>
      <c r="AP99" s="100"/>
      <c r="AQ99" s="136"/>
      <c r="AR99" s="100"/>
      <c r="AS99" s="100"/>
      <c r="AT99" s="100"/>
      <c r="AU99" s="100"/>
      <c r="AV99" s="136"/>
      <c r="AW99" s="100"/>
      <c r="AX99" s="100"/>
      <c r="AY99" s="100"/>
      <c r="AZ99" s="100"/>
      <c r="BA99" s="136"/>
      <c r="BB99" s="100"/>
      <c r="BC99" s="100"/>
      <c r="BD99" s="100"/>
      <c r="BE99" s="100"/>
      <c r="BF99" s="136"/>
      <c r="BG99" s="100"/>
      <c r="BH99" s="100"/>
      <c r="BI99" s="100"/>
      <c r="BJ99" s="100"/>
      <c r="BK99" s="100"/>
      <c r="BL99" s="100"/>
      <c r="BM99" s="100"/>
      <c r="BN99" s="100"/>
    </row>
    <row r="100" spans="1:66" s="27" customFormat="1" x14ac:dyDescent="0.25">
      <c r="A100" s="100"/>
      <c r="B100" s="100"/>
      <c r="C100" s="100"/>
      <c r="D100" s="100"/>
      <c r="E100" s="135"/>
      <c r="F100" s="100"/>
      <c r="G100" s="135"/>
      <c r="H100" s="135"/>
      <c r="I100" s="135"/>
      <c r="J100" s="135"/>
      <c r="K100" s="100"/>
      <c r="L100" s="100"/>
      <c r="M100" s="100"/>
      <c r="N100" s="100"/>
      <c r="O100" s="100"/>
      <c r="P100" s="135"/>
      <c r="Q100" s="100"/>
      <c r="R100" s="100"/>
      <c r="S100" s="100"/>
      <c r="T100" s="100"/>
      <c r="U100" s="135"/>
      <c r="V100" s="100"/>
      <c r="W100" s="100"/>
      <c r="X100" s="100"/>
      <c r="Y100" s="100"/>
      <c r="Z100" s="100"/>
      <c r="AA100" s="135"/>
      <c r="AB100" s="100"/>
      <c r="AC100" s="100"/>
      <c r="AD100" s="100"/>
      <c r="AE100" s="100"/>
      <c r="AF100" s="100"/>
      <c r="AG100" s="135"/>
      <c r="AH100" s="100"/>
      <c r="AI100" s="100"/>
      <c r="AJ100" s="100"/>
      <c r="AK100" s="100"/>
      <c r="AL100" s="135"/>
      <c r="AM100" s="100"/>
      <c r="AN100" s="100"/>
      <c r="AO100" s="100"/>
      <c r="AP100" s="100"/>
      <c r="AQ100" s="136"/>
      <c r="AR100" s="100"/>
      <c r="AS100" s="100"/>
      <c r="AT100" s="100"/>
      <c r="AU100" s="100"/>
      <c r="AV100" s="136"/>
      <c r="AW100" s="100"/>
      <c r="AX100" s="100"/>
      <c r="AY100" s="100"/>
      <c r="AZ100" s="100"/>
      <c r="BA100" s="136"/>
      <c r="BB100" s="100"/>
      <c r="BC100" s="100"/>
      <c r="BD100" s="100"/>
      <c r="BE100" s="100"/>
      <c r="BF100" s="136"/>
      <c r="BG100" s="100"/>
      <c r="BH100" s="100"/>
      <c r="BI100" s="100"/>
      <c r="BJ100" s="100"/>
      <c r="BK100" s="100"/>
      <c r="BL100" s="100"/>
      <c r="BM100" s="100"/>
      <c r="BN100" s="100"/>
    </row>
    <row r="101" spans="1:66" s="27" customFormat="1" x14ac:dyDescent="0.25">
      <c r="A101" s="100"/>
      <c r="B101" s="100"/>
      <c r="C101" s="100"/>
      <c r="D101" s="100"/>
      <c r="E101" s="135"/>
      <c r="F101" s="100"/>
      <c r="G101" s="135"/>
      <c r="H101" s="135"/>
      <c r="I101" s="135"/>
      <c r="J101" s="135"/>
      <c r="K101" s="100"/>
      <c r="L101" s="100"/>
      <c r="M101" s="100"/>
      <c r="N101" s="100"/>
      <c r="O101" s="100"/>
      <c r="P101" s="135"/>
      <c r="Q101" s="100"/>
      <c r="R101" s="100"/>
      <c r="S101" s="100"/>
      <c r="T101" s="100"/>
      <c r="U101" s="135"/>
      <c r="V101" s="100"/>
      <c r="W101" s="100"/>
      <c r="X101" s="100"/>
      <c r="Y101" s="100"/>
      <c r="Z101" s="100"/>
      <c r="AA101" s="135"/>
      <c r="AB101" s="100"/>
      <c r="AC101" s="100"/>
      <c r="AD101" s="100"/>
      <c r="AE101" s="100"/>
      <c r="AF101" s="100"/>
      <c r="AG101" s="135"/>
      <c r="AH101" s="100"/>
      <c r="AI101" s="100"/>
      <c r="AJ101" s="100"/>
      <c r="AK101" s="100"/>
      <c r="AL101" s="135"/>
      <c r="AM101" s="100"/>
      <c r="AN101" s="100"/>
      <c r="AO101" s="100"/>
      <c r="AP101" s="100"/>
      <c r="AQ101" s="136"/>
      <c r="AR101" s="100"/>
      <c r="AS101" s="100"/>
      <c r="AT101" s="100"/>
      <c r="AU101" s="100"/>
      <c r="AV101" s="136"/>
      <c r="AW101" s="100"/>
      <c r="AX101" s="100"/>
      <c r="AY101" s="100"/>
      <c r="AZ101" s="100"/>
      <c r="BA101" s="136"/>
      <c r="BB101" s="100"/>
      <c r="BC101" s="100"/>
      <c r="BD101" s="100"/>
      <c r="BE101" s="100"/>
      <c r="BF101" s="136"/>
      <c r="BG101" s="100"/>
      <c r="BH101" s="100"/>
      <c r="BI101" s="100"/>
      <c r="BJ101" s="100"/>
      <c r="BK101" s="100"/>
      <c r="BL101" s="100"/>
      <c r="BM101" s="100"/>
      <c r="BN101" s="100"/>
    </row>
    <row r="102" spans="1:66" s="27" customFormat="1" x14ac:dyDescent="0.25">
      <c r="A102" s="100"/>
      <c r="B102" s="100"/>
      <c r="C102" s="100"/>
      <c r="D102" s="100"/>
      <c r="E102" s="135"/>
      <c r="F102" s="100"/>
      <c r="G102" s="135"/>
      <c r="H102" s="135"/>
      <c r="I102" s="135"/>
      <c r="J102" s="135"/>
      <c r="K102" s="100"/>
      <c r="L102" s="100"/>
      <c r="M102" s="100"/>
      <c r="N102" s="100"/>
      <c r="O102" s="100"/>
      <c r="P102" s="135"/>
      <c r="Q102" s="100"/>
      <c r="R102" s="100"/>
      <c r="S102" s="100"/>
      <c r="T102" s="100"/>
      <c r="U102" s="135"/>
      <c r="V102" s="100"/>
      <c r="W102" s="100"/>
      <c r="X102" s="100"/>
      <c r="Y102" s="100"/>
      <c r="Z102" s="100"/>
      <c r="AA102" s="135"/>
      <c r="AB102" s="100"/>
      <c r="AC102" s="100"/>
      <c r="AD102" s="100"/>
      <c r="AE102" s="100"/>
      <c r="AF102" s="100"/>
      <c r="AG102" s="135"/>
      <c r="AH102" s="100"/>
      <c r="AI102" s="100"/>
      <c r="AJ102" s="100"/>
      <c r="AK102" s="100"/>
      <c r="AL102" s="135"/>
      <c r="AM102" s="100"/>
      <c r="AN102" s="100"/>
      <c r="AO102" s="100"/>
      <c r="AP102" s="100"/>
      <c r="AQ102" s="136"/>
      <c r="AR102" s="100"/>
      <c r="AS102" s="100"/>
      <c r="AT102" s="100"/>
      <c r="AU102" s="100"/>
      <c r="AV102" s="136"/>
      <c r="AW102" s="100"/>
      <c r="AX102" s="100"/>
      <c r="AY102" s="100"/>
      <c r="AZ102" s="100"/>
      <c r="BA102" s="136"/>
      <c r="BB102" s="100"/>
      <c r="BC102" s="100"/>
      <c r="BD102" s="100"/>
      <c r="BE102" s="100"/>
      <c r="BF102" s="136"/>
      <c r="BG102" s="100"/>
      <c r="BH102" s="100"/>
      <c r="BI102" s="100"/>
      <c r="BJ102" s="100"/>
      <c r="BK102" s="100"/>
      <c r="BL102" s="100"/>
      <c r="BM102" s="100"/>
      <c r="BN102" s="100"/>
    </row>
    <row r="103" spans="1:66" s="27" customFormat="1" x14ac:dyDescent="0.25">
      <c r="A103" s="100"/>
      <c r="B103" s="100"/>
      <c r="C103" s="100"/>
      <c r="D103" s="100"/>
      <c r="E103" s="135"/>
      <c r="F103" s="100"/>
      <c r="G103" s="135"/>
      <c r="H103" s="135"/>
      <c r="I103" s="135"/>
      <c r="J103" s="135"/>
      <c r="K103" s="100"/>
      <c r="L103" s="100"/>
      <c r="M103" s="100"/>
      <c r="N103" s="100"/>
      <c r="O103" s="100"/>
      <c r="P103" s="135"/>
      <c r="Q103" s="100"/>
      <c r="R103" s="100"/>
      <c r="S103" s="100"/>
      <c r="T103" s="100"/>
      <c r="U103" s="135"/>
      <c r="V103" s="100"/>
      <c r="W103" s="100"/>
      <c r="X103" s="100"/>
      <c r="Y103" s="100"/>
      <c r="Z103" s="100"/>
      <c r="AA103" s="135"/>
      <c r="AB103" s="100"/>
      <c r="AC103" s="100"/>
      <c r="AD103" s="100"/>
      <c r="AE103" s="100"/>
      <c r="AF103" s="100"/>
      <c r="AG103" s="135"/>
      <c r="AH103" s="100"/>
      <c r="AI103" s="100"/>
      <c r="AJ103" s="100"/>
      <c r="AK103" s="100"/>
      <c r="AL103" s="135"/>
      <c r="AM103" s="100"/>
      <c r="AN103" s="100"/>
      <c r="AO103" s="100"/>
      <c r="AP103" s="100"/>
      <c r="AQ103" s="136"/>
      <c r="AR103" s="100"/>
      <c r="AS103" s="100"/>
      <c r="AT103" s="100"/>
      <c r="AU103" s="100"/>
      <c r="AV103" s="136"/>
      <c r="AW103" s="100"/>
      <c r="AX103" s="100"/>
      <c r="AY103" s="100"/>
      <c r="AZ103" s="100"/>
      <c r="BA103" s="136"/>
      <c r="BB103" s="100"/>
      <c r="BC103" s="100"/>
      <c r="BD103" s="100"/>
      <c r="BE103" s="100"/>
      <c r="BF103" s="136"/>
      <c r="BG103" s="100"/>
      <c r="BH103" s="100"/>
      <c r="BI103" s="100"/>
      <c r="BJ103" s="100"/>
      <c r="BK103" s="100"/>
      <c r="BL103" s="100"/>
      <c r="BM103" s="100"/>
      <c r="BN103" s="100"/>
    </row>
    <row r="104" spans="1:66" s="27" customFormat="1" x14ac:dyDescent="0.25">
      <c r="A104" s="100"/>
      <c r="B104" s="100"/>
      <c r="C104" s="100"/>
      <c r="D104" s="100"/>
      <c r="E104" s="135"/>
      <c r="F104" s="100"/>
      <c r="G104" s="135"/>
      <c r="H104" s="135"/>
      <c r="I104" s="135"/>
      <c r="J104" s="135"/>
      <c r="K104" s="100"/>
      <c r="L104" s="100"/>
      <c r="M104" s="100"/>
      <c r="N104" s="100"/>
      <c r="O104" s="100"/>
      <c r="P104" s="135"/>
      <c r="Q104" s="100"/>
      <c r="R104" s="100"/>
      <c r="S104" s="100"/>
      <c r="T104" s="100"/>
      <c r="U104" s="135"/>
      <c r="V104" s="100"/>
      <c r="W104" s="100"/>
      <c r="X104" s="100"/>
      <c r="Y104" s="100"/>
      <c r="Z104" s="100"/>
      <c r="AA104" s="135"/>
      <c r="AB104" s="100"/>
      <c r="AC104" s="100"/>
      <c r="AD104" s="100"/>
      <c r="AE104" s="100"/>
      <c r="AF104" s="100"/>
      <c r="AG104" s="135"/>
      <c r="AH104" s="100"/>
      <c r="AI104" s="100"/>
      <c r="AJ104" s="100"/>
      <c r="AK104" s="100"/>
      <c r="AL104" s="135"/>
      <c r="AM104" s="100"/>
      <c r="AN104" s="100"/>
      <c r="AO104" s="100"/>
      <c r="AP104" s="100"/>
      <c r="AQ104" s="136"/>
      <c r="AR104" s="100"/>
      <c r="AS104" s="100"/>
      <c r="AT104" s="100"/>
      <c r="AU104" s="100"/>
      <c r="AV104" s="136"/>
      <c r="AW104" s="100"/>
      <c r="AX104" s="100"/>
      <c r="AY104" s="100"/>
      <c r="AZ104" s="100"/>
      <c r="BA104" s="136"/>
      <c r="BB104" s="100"/>
      <c r="BC104" s="100"/>
      <c r="BD104" s="100"/>
      <c r="BE104" s="100"/>
      <c r="BF104" s="136"/>
      <c r="BG104" s="100"/>
      <c r="BH104" s="100"/>
      <c r="BI104" s="100"/>
      <c r="BJ104" s="100"/>
      <c r="BK104" s="100"/>
      <c r="BL104" s="100"/>
      <c r="BM104" s="100"/>
      <c r="BN104" s="100"/>
    </row>
    <row r="105" spans="1:66" x14ac:dyDescent="0.25">
      <c r="B105" s="101"/>
      <c r="C105" s="101"/>
      <c r="D105" s="101"/>
      <c r="E105" s="136"/>
      <c r="F105" s="101"/>
      <c r="G105" s="136"/>
      <c r="H105" s="136"/>
      <c r="I105" s="136"/>
      <c r="J105" s="136"/>
      <c r="K105" s="101"/>
      <c r="L105" s="101"/>
      <c r="M105" s="101"/>
      <c r="N105" s="101"/>
      <c r="O105" s="101"/>
      <c r="P105" s="136"/>
      <c r="Q105" s="101"/>
      <c r="R105" s="101"/>
      <c r="S105" s="101"/>
      <c r="T105" s="101"/>
      <c r="U105" s="136"/>
      <c r="V105" s="101"/>
      <c r="W105" s="101"/>
      <c r="X105" s="101"/>
      <c r="Y105" s="101"/>
      <c r="Z105" s="101"/>
      <c r="AA105" s="136"/>
      <c r="AB105" s="101"/>
      <c r="AC105" s="101"/>
      <c r="AD105" s="101"/>
      <c r="AE105" s="101"/>
      <c r="AF105" s="101"/>
      <c r="AG105" s="136"/>
      <c r="AH105" s="101"/>
      <c r="AI105" s="101"/>
      <c r="AJ105" s="101"/>
      <c r="AK105" s="101"/>
      <c r="AL105" s="136"/>
      <c r="AM105" s="101"/>
      <c r="AN105" s="101"/>
      <c r="AO105" s="101"/>
      <c r="AP105" s="101"/>
      <c r="AQ105" s="136"/>
      <c r="AR105" s="101"/>
      <c r="AS105" s="101"/>
      <c r="AT105" s="101"/>
      <c r="AU105" s="101"/>
      <c r="AV105" s="136"/>
      <c r="AW105" s="101"/>
      <c r="AX105" s="101"/>
      <c r="AY105" s="101"/>
      <c r="AZ105" s="101"/>
      <c r="BA105" s="136"/>
      <c r="BB105" s="101"/>
      <c r="BC105" s="101"/>
      <c r="BD105" s="101"/>
      <c r="BE105" s="101"/>
      <c r="BF105" s="136"/>
      <c r="BG105" s="101"/>
      <c r="BH105" s="101"/>
      <c r="BI105" s="101"/>
      <c r="BJ105" s="101"/>
      <c r="BK105" s="101"/>
      <c r="BL105" s="101"/>
      <c r="BM105" s="101"/>
      <c r="BN105" s="101"/>
    </row>
    <row r="106" spans="1:66" x14ac:dyDescent="0.25">
      <c r="B106" s="101"/>
      <c r="C106" s="101"/>
      <c r="D106" s="101"/>
      <c r="E106" s="136"/>
      <c r="F106" s="101"/>
      <c r="G106" s="136"/>
      <c r="H106" s="136"/>
      <c r="I106" s="136"/>
      <c r="J106" s="136"/>
      <c r="K106" s="101"/>
      <c r="L106" s="101"/>
      <c r="M106" s="101"/>
      <c r="N106" s="101"/>
      <c r="O106" s="101"/>
      <c r="P106" s="136"/>
      <c r="Q106" s="101"/>
      <c r="R106" s="101"/>
      <c r="S106" s="101"/>
      <c r="T106" s="101"/>
      <c r="U106" s="136"/>
      <c r="V106" s="101"/>
      <c r="W106" s="101"/>
      <c r="X106" s="101"/>
      <c r="Y106" s="101"/>
      <c r="Z106" s="101"/>
      <c r="AA106" s="136"/>
      <c r="AB106" s="101"/>
      <c r="AC106" s="101"/>
      <c r="AD106" s="101"/>
      <c r="AE106" s="101"/>
      <c r="AF106" s="101"/>
      <c r="AG106" s="136"/>
      <c r="AH106" s="101"/>
      <c r="AI106" s="101"/>
      <c r="AJ106" s="101"/>
      <c r="AK106" s="101"/>
      <c r="AL106" s="136"/>
      <c r="AM106" s="101"/>
      <c r="AN106" s="101"/>
      <c r="AO106" s="101"/>
      <c r="AP106" s="101"/>
      <c r="AQ106" s="136"/>
      <c r="AR106" s="101"/>
      <c r="AS106" s="101"/>
      <c r="AT106" s="101"/>
      <c r="AU106" s="101"/>
      <c r="AV106" s="136"/>
      <c r="AW106" s="101"/>
      <c r="AX106" s="101"/>
      <c r="AY106" s="101"/>
      <c r="AZ106" s="101"/>
      <c r="BA106" s="136"/>
      <c r="BB106" s="101"/>
      <c r="BC106" s="101"/>
      <c r="BD106" s="101"/>
      <c r="BE106" s="101"/>
      <c r="BF106" s="136"/>
      <c r="BG106" s="101"/>
      <c r="BH106" s="101"/>
      <c r="BI106" s="101"/>
      <c r="BJ106" s="101"/>
      <c r="BK106" s="101"/>
      <c r="BL106" s="101"/>
      <c r="BM106" s="101"/>
      <c r="BN106" s="101"/>
    </row>
    <row r="107" spans="1:66" x14ac:dyDescent="0.25">
      <c r="B107" s="101"/>
      <c r="C107" s="101"/>
      <c r="D107" s="101"/>
      <c r="E107" s="136"/>
      <c r="F107" s="101"/>
      <c r="G107" s="136"/>
      <c r="H107" s="136"/>
      <c r="I107" s="136"/>
      <c r="J107" s="136"/>
      <c r="K107" s="101"/>
      <c r="L107" s="101"/>
      <c r="M107" s="101"/>
      <c r="N107" s="101"/>
      <c r="O107" s="101"/>
      <c r="P107" s="136"/>
      <c r="Q107" s="101"/>
      <c r="R107" s="101"/>
      <c r="S107" s="101"/>
      <c r="T107" s="101"/>
      <c r="U107" s="136"/>
      <c r="V107" s="101"/>
      <c r="W107" s="101"/>
      <c r="X107" s="101"/>
      <c r="Y107" s="101"/>
      <c r="Z107" s="101"/>
      <c r="AA107" s="136"/>
      <c r="AB107" s="101"/>
      <c r="AC107" s="101"/>
      <c r="AD107" s="101"/>
      <c r="AE107" s="101"/>
      <c r="AF107" s="101"/>
      <c r="AG107" s="136"/>
      <c r="AH107" s="101"/>
      <c r="AI107" s="101"/>
      <c r="AJ107" s="101"/>
      <c r="AK107" s="101"/>
      <c r="AL107" s="136"/>
      <c r="AM107" s="101"/>
      <c r="AN107" s="101"/>
      <c r="AO107" s="101"/>
      <c r="AP107" s="101"/>
      <c r="AQ107" s="136"/>
      <c r="AR107" s="101"/>
      <c r="AS107" s="101"/>
      <c r="AT107" s="101"/>
      <c r="AU107" s="101"/>
      <c r="AV107" s="136"/>
      <c r="AW107" s="101"/>
      <c r="AX107" s="101"/>
      <c r="AY107" s="101"/>
      <c r="AZ107" s="101"/>
      <c r="BA107" s="136"/>
      <c r="BB107" s="101"/>
      <c r="BC107" s="101"/>
      <c r="BD107" s="101"/>
      <c r="BE107" s="101"/>
      <c r="BF107" s="136"/>
      <c r="BG107" s="101"/>
      <c r="BH107" s="101"/>
      <c r="BI107" s="101"/>
      <c r="BJ107" s="101"/>
      <c r="BK107" s="101"/>
      <c r="BL107" s="101"/>
      <c r="BM107" s="101"/>
      <c r="BN107" s="101"/>
    </row>
  </sheetData>
  <autoFilter ref="A7:AZ7">
    <sortState ref="A8:AZ37">
      <sortCondition ref="B8"/>
    </sortState>
  </autoFilter>
  <mergeCells count="12">
    <mergeCell ref="AH6:AK6"/>
    <mergeCell ref="AM6:AP6"/>
    <mergeCell ref="A43:E43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