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'!$A$1:$BO$62</definedName>
  </definedNames>
  <calcPr calcId="145621"/>
</workbook>
</file>

<file path=xl/calcChain.xml><?xml version="1.0" encoding="utf-8"?>
<calcChain xmlns="http://schemas.openxmlformats.org/spreadsheetml/2006/main">
  <c r="BK43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E42" i="9"/>
  <c r="AV42" i="9"/>
  <c r="BA42" i="9"/>
  <c r="BK49" i="9" l="1"/>
  <c r="BK55" i="9"/>
  <c r="BF55" i="9"/>
  <c r="BF19" i="9" l="1"/>
  <c r="E19" i="9" l="1"/>
  <c r="BK53" i="9"/>
  <c r="BK51" i="9"/>
  <c r="BF28" i="9"/>
  <c r="BA28" i="9"/>
  <c r="H43" i="9"/>
  <c r="H59" i="9"/>
  <c r="BK8" i="9"/>
  <c r="E28" i="9" l="1"/>
  <c r="BK59" i="9"/>
  <c r="AV32" i="9"/>
  <c r="AQ32" i="9"/>
  <c r="AV54" i="9" l="1"/>
  <c r="AG59" i="9" l="1"/>
  <c r="AA59" i="9"/>
  <c r="U59" i="9"/>
  <c r="P59" i="9"/>
  <c r="J59" i="9"/>
  <c r="I59" i="9"/>
  <c r="F59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3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F43" i="9" s="1"/>
  <c r="BA8" i="9"/>
  <c r="BA43" i="9" s="1"/>
  <c r="AV8" i="9"/>
  <c r="AV43" i="9" s="1"/>
  <c r="AQ8" i="9"/>
  <c r="AQ43" i="9" s="1"/>
  <c r="AL8" i="9"/>
  <c r="AG8" i="9"/>
  <c r="AA8" i="9"/>
  <c r="U8" i="9"/>
  <c r="P8" i="9"/>
  <c r="J8" i="9"/>
  <c r="E55" i="9" l="1"/>
  <c r="E13" i="9"/>
  <c r="E49" i="9"/>
  <c r="E18" i="9"/>
  <c r="E10" i="9"/>
  <c r="E14" i="9"/>
  <c r="E15" i="9"/>
  <c r="E26" i="9"/>
  <c r="E39" i="9"/>
  <c r="E23" i="9"/>
  <c r="E41" i="9"/>
  <c r="E51" i="9"/>
  <c r="E53" i="9"/>
  <c r="E11" i="9"/>
  <c r="E8" i="9"/>
  <c r="E9" i="9"/>
  <c r="E20" i="9"/>
  <c r="E22" i="9"/>
  <c r="E25" i="9"/>
  <c r="AA43" i="9"/>
  <c r="E34" i="9"/>
  <c r="E17" i="9"/>
  <c r="AG43" i="9"/>
  <c r="E12" i="9"/>
  <c r="E16" i="9"/>
  <c r="J43" i="9"/>
  <c r="U43" i="9"/>
  <c r="E21" i="9"/>
  <c r="BF30" i="9"/>
  <c r="E30" i="9" s="1"/>
  <c r="P43" i="9"/>
  <c r="E33" i="9"/>
  <c r="E38" i="9"/>
  <c r="E31" i="9"/>
  <c r="E36" i="9"/>
  <c r="E29" i="9"/>
  <c r="E56" i="9"/>
  <c r="AV59" i="9"/>
  <c r="E50" i="9"/>
  <c r="E27" i="9"/>
  <c r="E24" i="9"/>
  <c r="E52" i="9"/>
  <c r="E57" i="9"/>
  <c r="BF59" i="9"/>
  <c r="AL43" i="9"/>
  <c r="E32" i="9"/>
  <c r="AQ59" i="9"/>
  <c r="E58" i="9"/>
  <c r="E37" i="9"/>
  <c r="BA59" i="9"/>
  <c r="E54" i="9"/>
  <c r="AL59" i="9"/>
  <c r="E59" i="9" l="1"/>
  <c r="E43" i="9"/>
</calcChain>
</file>

<file path=xl/sharedStrings.xml><?xml version="1.0" encoding="utf-8"?>
<sst xmlns="http://schemas.openxmlformats.org/spreadsheetml/2006/main" count="261" uniqueCount="194">
  <si>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</si>
  <si>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</si>
  <si>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</si>
  <si>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</si>
  <si>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</si>
  <si>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</si>
  <si>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</si>
  <si>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</si>
  <si>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</si>
  <si>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</si>
  <si>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</si>
  <si>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</si>
  <si>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</si>
  <si>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</si>
  <si>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</si>
  <si>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</si>
  <si>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</si>
  <si>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</si>
  <si>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</si>
  <si>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</si>
  <si>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</si>
  <si>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</si>
  <si>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</si>
  <si>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</si>
  <si>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</si>
  <si>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</si>
  <si>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</si>
  <si>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</si>
  <si>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</si>
  <si>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</si>
  <si>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</si>
  <si>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</si>
  <si>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</si>
  <si>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</si>
  <si>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</si>
  <si>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</si>
  <si>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</si>
  <si>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</si>
  <si>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</si>
  <si>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</si>
  <si>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</si>
  <si>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</si>
  <si>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</si>
  <si>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</si>
  <si>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</si>
  <si>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</si>
  <si>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</si>
  <si>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</si>
  <si>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</si>
  <si>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</si>
  <si>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</si>
  <si>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</si>
  <si>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</si>
  <si>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</si>
  <si>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</si>
  <si>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</si>
  <si>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</si>
  <si>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</si>
  <si>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</si>
  <si>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</si>
  <si>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</si>
  <si>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</si>
  <si>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</si>
  <si>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</si>
  <si>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</si>
  <si>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</si>
  <si>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</si>
  <si>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</si>
  <si>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</si>
  <si>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</si>
  <si>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</si>
  <si>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</si>
  <si>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</si>
  <si>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</si>
  <si>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</si>
  <si>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</si>
  <si>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</si>
  <si>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</si>
  <si>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</si>
  <si>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</si>
  <si>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</si>
  <si>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</si>
  <si>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</si>
  <si>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</si>
  <si>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</si>
  <si>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</si>
  <si>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</si>
  <si>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</si>
  <si>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</si>
  <si>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</si>
  <si>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</si>
  <si>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</si>
  <si>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</si>
  <si>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</si>
  <si>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</si>
  <si>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</si>
  <si>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</si>
  <si>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</si>
  <si>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</si>
  <si>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</si>
  <si>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</si>
  <si>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</si>
  <si>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</si>
  <si>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</si>
  <si>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</si>
  <si>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</si>
  <si>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</si>
  <si>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</si>
  <si>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</si>
  <si>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</si>
  <si>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</si>
  <si>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</si>
  <si>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</si>
  <si>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</si>
  <si>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</si>
  <si>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</si>
  <si>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</si>
  <si>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</si>
  <si>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</si>
  <si>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</si>
  <si>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</si>
  <si>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</si>
  <si>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</si>
  <si>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</si>
  <si>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</si>
  <si>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</si>
  <si>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</si>
  <si>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</si>
  <si>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</si>
  <si>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</si>
  <si>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</si>
  <si>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</si>
  <si>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</si>
  <si>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</si>
  <si>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</si>
  <si>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</si>
  <si>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</si>
  <si>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</si>
  <si>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</si>
  <si>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</si>
  <si>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</si>
  <si>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</si>
  <si>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</si>
  <si>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</si>
  <si>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</si>
  <si>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</si>
  <si>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</si>
  <si>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</si>
  <si>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</si>
  <si>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</si>
  <si>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</si>
  <si>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</si>
  <si>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</si>
  <si>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</si>
  <si>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</si>
  <si>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</si>
  <si>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</si>
  <si>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</si>
  <si>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</si>
  <si>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</si>
  <si>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</si>
  <si>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</si>
  <si>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</si>
  <si>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</si>
  <si>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</si>
  <si>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</si>
  <si>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</si>
  <si>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</si>
  <si>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</si>
  <si>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</si>
  <si>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</si>
  <si>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</si>
  <si>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</si>
  <si>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</si>
  <si>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</si>
  <si>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</si>
  <si>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</si>
  <si>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№33-н)
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</si>
  <si>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</si>
  <si>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 Октябрьск от 11.11.2019 №1188 (в редакции постановлений от от 20.01.2020 №53;от 22.01.2021 №21; от 28.12.2021 №1106; от 24.06.2022 №648)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</si>
  <si>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</si>
  <si>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№1145; от 07.07.2022 №670)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</si>
  <si>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№544; от 25.07.2022 №717)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</si>
  <si>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</si>
  <si>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</si>
  <si>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№297; от 30.06.2022 №660; от 30.08.2022 №864)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</si>
  <si>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№647)</t>
  </si>
  <si>
    <t>ПО СОСТОЯНИЮ НА 01.10.2022 г.</t>
  </si>
  <si>
    <t>МКУ г.о. Октябрьск Самарской области «Централизованная бухгалтерия городского округа Октябрьск Самарской области»</t>
  </si>
  <si>
    <t>35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</si>
  <si>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</si>
  <si>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</si>
  <si>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постановлением Администрации г.о. Октябрьск от 02.09.2022г. №878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</si>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</sst>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4"/>
  <sheetViews>
    <sheetView tabSelected="1" showWhiteSpace="0" view="pageBreakPreview" topLeftCell="A55" zoomScale="90" zoomScaleNormal="90" zoomScaleSheetLayoutView="90" workbookViewId="0">
      <selection activeCell="E8" sqref="E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187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42</v>
      </c>
      <c r="F6" s="142"/>
      <c r="G6" s="142"/>
      <c r="H6" s="142"/>
      <c r="I6" s="142"/>
      <c r="J6" s="142"/>
      <c r="K6" s="181">
        <v>2016</v>
      </c>
      <c r="L6" s="181"/>
      <c r="M6" s="181"/>
      <c r="N6" s="181"/>
      <c r="O6" s="24"/>
      <c r="P6" s="142"/>
      <c r="Q6" s="181">
        <v>2017</v>
      </c>
      <c r="R6" s="181"/>
      <c r="S6" s="181"/>
      <c r="T6" s="181"/>
      <c r="U6" s="143"/>
      <c r="V6" s="25"/>
      <c r="W6" s="181">
        <v>2018</v>
      </c>
      <c r="X6" s="181"/>
      <c r="Y6" s="181"/>
      <c r="Z6" s="181"/>
      <c r="AA6" s="143"/>
      <c r="AB6" s="25"/>
      <c r="AC6" s="181">
        <v>2019</v>
      </c>
      <c r="AD6" s="181"/>
      <c r="AE6" s="181"/>
      <c r="AF6" s="181"/>
      <c r="AG6" s="143"/>
      <c r="AH6" s="181">
        <v>2020</v>
      </c>
      <c r="AI6" s="181"/>
      <c r="AJ6" s="181"/>
      <c r="AK6" s="181"/>
      <c r="AL6" s="143"/>
      <c r="AM6" s="181">
        <v>2021</v>
      </c>
      <c r="AN6" s="181"/>
      <c r="AO6" s="181"/>
      <c r="AP6" s="181"/>
      <c r="AQ6" s="143"/>
      <c r="AR6" s="181">
        <v>2022</v>
      </c>
      <c r="AS6" s="181"/>
      <c r="AT6" s="181"/>
      <c r="AU6" s="181"/>
      <c r="AV6" s="143"/>
      <c r="AW6" s="181">
        <v>2023</v>
      </c>
      <c r="AX6" s="181"/>
      <c r="AY6" s="181"/>
      <c r="AZ6" s="181"/>
      <c r="BA6" s="143"/>
      <c r="BB6" s="181">
        <v>2024</v>
      </c>
      <c r="BC6" s="181"/>
      <c r="BD6" s="181"/>
      <c r="BE6" s="181"/>
      <c r="BF6" s="143"/>
      <c r="BG6" s="181">
        <v>2025</v>
      </c>
      <c r="BH6" s="181"/>
      <c r="BI6" s="181"/>
      <c r="BJ6" s="181"/>
      <c r="BK6" s="181" t="s">
        <v>158</v>
      </c>
      <c r="BL6" s="181"/>
      <c r="BM6" s="181"/>
      <c r="BN6" s="181"/>
      <c r="BO6" s="181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69</v>
      </c>
      <c r="E7" s="28" t="s">
        <v>117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89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90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160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159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78.5" customHeight="1" x14ac:dyDescent="0.25">
      <c r="A8" s="84" t="s">
        <v>43</v>
      </c>
      <c r="B8" s="14" t="s">
        <v>115</v>
      </c>
      <c r="C8" s="14" t="s">
        <v>32</v>
      </c>
      <c r="D8" s="14" t="s">
        <v>193</v>
      </c>
      <c r="E8" s="32">
        <f>J8+P8+U8+AA8+AG8+AL8+AQ8+AV8+BA8+BF8+BK8</f>
        <v>510198.3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50968.2</v>
      </c>
      <c r="AR8" s="15"/>
      <c r="AS8" s="15">
        <v>1525.1</v>
      </c>
      <c r="AT8" s="15">
        <v>49443.1</v>
      </c>
      <c r="AU8" s="15"/>
      <c r="AV8" s="40">
        <f>AW8+AX8+AY8+AZ8</f>
        <v>58665.5</v>
      </c>
      <c r="AW8" s="15"/>
      <c r="AX8" s="15"/>
      <c r="AY8" s="15">
        <v>58665.5</v>
      </c>
      <c r="AZ8" s="15"/>
      <c r="BA8" s="40">
        <f>BB8+BC8+BD8+BE8</f>
        <v>58665.5</v>
      </c>
      <c r="BB8" s="15"/>
      <c r="BC8" s="15"/>
      <c r="BD8" s="15">
        <v>58665.5</v>
      </c>
      <c r="BE8" s="15"/>
      <c r="BF8" s="40">
        <f>BG8+BH8+BI8+BJ8</f>
        <v>57157.7</v>
      </c>
      <c r="BG8" s="15"/>
      <c r="BH8" s="15"/>
      <c r="BI8" s="15">
        <v>57157.7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90" customHeight="1" x14ac:dyDescent="0.25">
      <c r="A9" s="84" t="s">
        <v>44</v>
      </c>
      <c r="B9" s="14" t="s">
        <v>129</v>
      </c>
      <c r="C9" s="14" t="s">
        <v>80</v>
      </c>
      <c r="D9" s="14" t="s">
        <v>165</v>
      </c>
      <c r="E9" s="32">
        <f>I9+P9+U9+AA9+AG9+AL9+AQ9+AV9+BA9+BF9+BK9</f>
        <v>6645.9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1598</v>
      </c>
      <c r="AS9" s="15">
        <v>1499</v>
      </c>
      <c r="AT9" s="15">
        <v>99</v>
      </c>
      <c r="AU9" s="15"/>
      <c r="AV9" s="42">
        <f>AW9+AX9+AY9+AZ9</f>
        <v>1598</v>
      </c>
      <c r="AX9" s="15">
        <v>1499</v>
      </c>
      <c r="AY9" s="15">
        <v>99</v>
      </c>
      <c r="AZ9" s="15"/>
      <c r="BA9" s="42">
        <f>BB9+BC9+BD9+BE9</f>
        <v>99</v>
      </c>
      <c r="BC9" s="15">
        <v>0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41" customHeight="1" x14ac:dyDescent="0.25">
      <c r="A10" s="84" t="s">
        <v>45</v>
      </c>
      <c r="B10" s="14" t="s">
        <v>108</v>
      </c>
      <c r="C10" s="14" t="s">
        <v>33</v>
      </c>
      <c r="D10" s="14" t="s">
        <v>180</v>
      </c>
      <c r="E10" s="32">
        <f>G10+H10+I10+J10+P10+U10+AA10+AG10+AL10+AQ10+AV10+BA10+BF10+BK10</f>
        <v>50967.900000000009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5335.3</v>
      </c>
      <c r="AR10" s="46"/>
      <c r="AS10" s="15">
        <v>327.10000000000002</v>
      </c>
      <c r="AT10" s="15">
        <v>5008.2</v>
      </c>
      <c r="AU10" s="15"/>
      <c r="AV10" s="40">
        <f>AW10+AX10+AY10+AZ10</f>
        <v>5510.5</v>
      </c>
      <c r="AW10" s="46"/>
      <c r="AX10" s="15"/>
      <c r="AY10" s="15">
        <v>5510.5</v>
      </c>
      <c r="AZ10" s="15"/>
      <c r="BA10" s="40">
        <f>BB10+BC10+BD10+BE10</f>
        <v>5777.3</v>
      </c>
      <c r="BB10" s="46"/>
      <c r="BC10" s="15"/>
      <c r="BD10" s="15">
        <v>5777.3</v>
      </c>
      <c r="BE10" s="15"/>
      <c r="BF10" s="40">
        <f>BG10+BH10+BI10+BJ10</f>
        <v>5787.8</v>
      </c>
      <c r="BG10" s="46"/>
      <c r="BH10" s="15"/>
      <c r="BI10" s="15">
        <v>5787.8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06.5" customHeight="1" x14ac:dyDescent="0.25">
      <c r="A11" s="84" t="s">
        <v>46</v>
      </c>
      <c r="B11" s="29" t="s">
        <v>140</v>
      </c>
      <c r="C11" s="29" t="s">
        <v>36</v>
      </c>
      <c r="D11" s="29" t="s">
        <v>161</v>
      </c>
      <c r="E11" s="33">
        <f>U11+AA11+AG11+AL11+AQ11+BK11</f>
        <v>432727.30000000005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0</v>
      </c>
      <c r="AR11" s="15"/>
      <c r="AS11" s="15"/>
      <c r="AT11" s="15"/>
      <c r="AU11" s="15">
        <v>0</v>
      </c>
      <c r="AV11" s="44">
        <f>AW11+AX11+AY11+AZ11</f>
        <v>0</v>
      </c>
      <c r="AW11" s="48"/>
      <c r="AX11" s="48"/>
      <c r="AY11" s="15"/>
      <c r="AZ11" s="15"/>
      <c r="BA11" s="44">
        <f>BB11+BC11+BD11+BE11</f>
        <v>0</v>
      </c>
      <c r="BB11" s="48"/>
      <c r="BC11" s="48"/>
      <c r="BD11" s="15"/>
      <c r="BE11" s="15"/>
      <c r="BF11" s="44">
        <f>BG11+BH11+BI11+BJ11</f>
        <v>0</v>
      </c>
      <c r="BG11" s="48"/>
      <c r="BH11" s="48"/>
      <c r="BI11" s="15"/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47</v>
      </c>
      <c r="B12" s="14" t="s">
        <v>25</v>
      </c>
      <c r="C12" s="14" t="s">
        <v>79</v>
      </c>
      <c r="D12" s="14" t="s">
        <v>40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81" customHeight="1" x14ac:dyDescent="0.25">
      <c r="A13" s="84" t="s">
        <v>48</v>
      </c>
      <c r="B13" s="14" t="s">
        <v>41</v>
      </c>
      <c r="C13" s="14" t="s">
        <v>34</v>
      </c>
      <c r="D13" s="14" t="s">
        <v>185</v>
      </c>
      <c r="E13" s="32">
        <f>G13+H13+I13+J13+P13+U13+AA13+AG13+AL13+AQ13+AV13+BA13+BF13+BK13</f>
        <v>208436.20000000004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65048.3</v>
      </c>
      <c r="AR13" s="15"/>
      <c r="AS13" s="15">
        <v>53000</v>
      </c>
      <c r="AT13" s="15">
        <v>12048.3</v>
      </c>
      <c r="AU13" s="47"/>
      <c r="AV13" s="44">
        <f t="shared" ref="AV13:AV38" si="6">AW13+AX13+AY13+AZ13</f>
        <v>12118.1</v>
      </c>
      <c r="AW13" s="15"/>
      <c r="AX13" s="15"/>
      <c r="AY13" s="15">
        <v>12118.1</v>
      </c>
      <c r="AZ13" s="48"/>
      <c r="BA13" s="44">
        <f t="shared" ref="BA13:BA17" si="7">BB13+BC13+BD13+BE13</f>
        <v>11983.2</v>
      </c>
      <c r="BB13" s="15"/>
      <c r="BC13" s="15"/>
      <c r="BD13" s="15">
        <v>11983.2</v>
      </c>
      <c r="BE13" s="48"/>
      <c r="BF13" s="44">
        <f>BG13+BH13+BI13+BJ13</f>
        <v>11983.2</v>
      </c>
      <c r="BG13" s="15"/>
      <c r="BH13" s="15"/>
      <c r="BI13" s="15">
        <v>11983.2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49</v>
      </c>
      <c r="B14" s="14" t="s">
        <v>23</v>
      </c>
      <c r="C14" s="14" t="s">
        <v>31</v>
      </c>
      <c r="D14" s="14" t="s">
        <v>179</v>
      </c>
      <c r="E14" s="32">
        <f>AQ14+AV14+BA14+BF14+BK14</f>
        <v>42214.2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9400.5000000000018</v>
      </c>
      <c r="AR14" s="15">
        <v>895.1</v>
      </c>
      <c r="AS14" s="15">
        <v>4293</v>
      </c>
      <c r="AT14" s="15">
        <v>3470.3</v>
      </c>
      <c r="AU14" s="15">
        <v>742.1</v>
      </c>
      <c r="AV14" s="40">
        <f t="shared" si="6"/>
        <v>8627.9</v>
      </c>
      <c r="AW14" s="15">
        <v>874.5</v>
      </c>
      <c r="AX14" s="15">
        <v>4225.7</v>
      </c>
      <c r="AY14" s="15">
        <v>3527.7</v>
      </c>
      <c r="AZ14" s="15"/>
      <c r="BA14" s="40">
        <f t="shared" si="7"/>
        <v>8910.1</v>
      </c>
      <c r="BB14" s="15">
        <v>865.5</v>
      </c>
      <c r="BC14" s="15">
        <v>4225.7</v>
      </c>
      <c r="BD14" s="15">
        <v>3818.9</v>
      </c>
      <c r="BE14" s="15"/>
      <c r="BF14" s="40">
        <f>BG14+BH14+BI14+BJ14</f>
        <v>15275.7</v>
      </c>
      <c r="BG14" s="15">
        <v>2523.6</v>
      </c>
      <c r="BH14" s="15">
        <v>8522.2999999999993</v>
      </c>
      <c r="BI14" s="15">
        <v>4229.8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41" customHeight="1" x14ac:dyDescent="0.25">
      <c r="A15" s="84" t="s">
        <v>50</v>
      </c>
      <c r="B15" s="14" t="s">
        <v>119</v>
      </c>
      <c r="C15" s="14" t="s">
        <v>26</v>
      </c>
      <c r="D15" s="14" t="s">
        <v>164</v>
      </c>
      <c r="E15" s="32">
        <f>P15+U15+AA15+AG15+AL15+AQ15+AV15+BA15+BF15+BK15</f>
        <v>34571.999999999993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1196.8</v>
      </c>
      <c r="AR15" s="15">
        <v>610.1</v>
      </c>
      <c r="AS15" s="15">
        <v>485.7</v>
      </c>
      <c r="AT15" s="15">
        <v>101</v>
      </c>
      <c r="AU15" s="15"/>
      <c r="AV15" s="40">
        <f t="shared" si="6"/>
        <v>328.6</v>
      </c>
      <c r="AW15" s="15"/>
      <c r="AX15" s="15"/>
      <c r="AY15" s="15">
        <v>328.6</v>
      </c>
      <c r="AZ15" s="15"/>
      <c r="BA15" s="40">
        <f t="shared" si="7"/>
        <v>540.6</v>
      </c>
      <c r="BB15" s="15"/>
      <c r="BC15" s="15"/>
      <c r="BD15" s="15">
        <v>540.6</v>
      </c>
      <c r="BE15" s="15"/>
      <c r="BF15" s="40">
        <f>BG15+BH15+BI15+BJ15</f>
        <v>540.6</v>
      </c>
      <c r="BG15" s="15"/>
      <c r="BH15" s="15"/>
      <c r="BI15" s="15">
        <v>540.6</v>
      </c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51</v>
      </c>
      <c r="B16" s="14" t="s">
        <v>82</v>
      </c>
      <c r="C16" s="14" t="s">
        <v>34</v>
      </c>
      <c r="D16" s="14" t="s">
        <v>157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52</v>
      </c>
      <c r="B17" s="14" t="s">
        <v>71</v>
      </c>
      <c r="C17" s="81" t="s">
        <v>72</v>
      </c>
      <c r="D17" s="14" t="s">
        <v>73</v>
      </c>
      <c r="E17" s="32">
        <f>G17+H17+I17+J17+P17+U17+AA17+AG17+AL17+AQ17+AV17</f>
        <v>0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0</v>
      </c>
      <c r="AW17" s="15"/>
      <c r="AX17" s="15"/>
      <c r="AY17" s="15"/>
      <c r="AZ17" s="15"/>
      <c r="BA17" s="40">
        <f t="shared" si="7"/>
        <v>0</v>
      </c>
      <c r="BB17" s="15"/>
      <c r="BC17" s="15"/>
      <c r="BD17" s="15"/>
      <c r="BE17" s="15"/>
      <c r="BF17" s="40">
        <f>BG17+BH17+BI17+BJ17</f>
        <v>0</v>
      </c>
      <c r="BG17" s="15"/>
      <c r="BH17" s="15"/>
      <c r="BI17" s="15"/>
      <c r="BJ17" s="54"/>
      <c r="BK17" s="49">
        <f t="shared" si="2"/>
        <v>0</v>
      </c>
      <c r="BL17" s="15"/>
      <c r="BM17" s="15"/>
      <c r="BN17" s="15"/>
      <c r="BO17" s="39"/>
    </row>
    <row r="18" spans="1:67" s="41" customFormat="1" ht="121.5" customHeight="1" x14ac:dyDescent="0.25">
      <c r="A18" s="84" t="s">
        <v>53</v>
      </c>
      <c r="B18" s="183" t="s">
        <v>88</v>
      </c>
      <c r="C18" s="186" t="s">
        <v>188</v>
      </c>
      <c r="D18" s="184" t="s">
        <v>183</v>
      </c>
      <c r="E18" s="32">
        <f>G18+H18+I18+J18+P18+U18+AA18+AG18+AL18+AQ18+AV18+BA18+BF18+BK18</f>
        <v>155592.5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33173.799999999996</v>
      </c>
      <c r="AR18" s="15">
        <v>1189.8</v>
      </c>
      <c r="AS18" s="15">
        <v>2538.9</v>
      </c>
      <c r="AT18" s="15">
        <v>29445.1</v>
      </c>
      <c r="AU18" s="15"/>
      <c r="AV18" s="40">
        <f>SUM(AW18:AZ18)</f>
        <v>31291.200000000001</v>
      </c>
      <c r="AW18" s="15">
        <v>1227.9000000000001</v>
      </c>
      <c r="AX18" s="15">
        <v>2154.6</v>
      </c>
      <c r="AY18" s="15">
        <v>27908.7</v>
      </c>
      <c r="AZ18" s="15"/>
      <c r="BA18" s="40">
        <f>SUM(BB18:BE18)</f>
        <v>31296.799999999999</v>
      </c>
      <c r="BB18" s="15">
        <v>1270.0999999999999</v>
      </c>
      <c r="BC18" s="15">
        <v>2154.6</v>
      </c>
      <c r="BD18" s="15">
        <v>27872.1</v>
      </c>
      <c r="BE18" s="15"/>
      <c r="BF18" s="40">
        <f>SUM(BG18:BJ18)</f>
        <v>27372.1</v>
      </c>
      <c r="BG18" s="15"/>
      <c r="BH18" s="15"/>
      <c r="BI18" s="15">
        <v>27372.1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54</v>
      </c>
      <c r="B19" s="14" t="s">
        <v>163</v>
      </c>
      <c r="C19" s="185" t="s">
        <v>27</v>
      </c>
      <c r="D19" s="29" t="s">
        <v>171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43.25" customHeight="1" x14ac:dyDescent="0.25">
      <c r="A20" s="84" t="s">
        <v>55</v>
      </c>
      <c r="B20" s="14" t="s">
        <v>134</v>
      </c>
      <c r="C20" s="14" t="s">
        <v>27</v>
      </c>
      <c r="D20" s="14" t="s">
        <v>186</v>
      </c>
      <c r="E20" s="32">
        <f>J20+P20+U20+AA20+AG20+AL20+AQ20+AV20+BA20</f>
        <v>23691.5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3051.7</v>
      </c>
      <c r="AR20" s="15"/>
      <c r="AS20" s="15"/>
      <c r="AT20" s="15">
        <v>3051.7</v>
      </c>
      <c r="AU20" s="15"/>
      <c r="AV20" s="40">
        <f t="shared" si="6"/>
        <v>2713</v>
      </c>
      <c r="AW20" s="15"/>
      <c r="AX20" s="15"/>
      <c r="AY20" s="15">
        <v>2713</v>
      </c>
      <c r="AZ20" s="15"/>
      <c r="BA20" s="40">
        <f t="shared" ref="BA20:BA34" si="10">BB20+BC20+BD20+BE20</f>
        <v>2579.6999999999998</v>
      </c>
      <c r="BB20" s="15"/>
      <c r="BC20" s="15"/>
      <c r="BD20" s="15">
        <v>2579.6999999999998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56</v>
      </c>
      <c r="B21" s="14" t="s">
        <v>74</v>
      </c>
      <c r="C21" s="14" t="s">
        <v>75</v>
      </c>
      <c r="D21" s="14" t="s">
        <v>81</v>
      </c>
      <c r="E21" s="32">
        <f>G21+H21+I21+J21+P21+U21+AA21+AG21+AL21+AQ21+AV21</f>
        <v>0</v>
      </c>
      <c r="F21" s="40"/>
      <c r="G21" s="40"/>
      <c r="H21" s="40"/>
      <c r="I21" s="40"/>
      <c r="J21" s="40">
        <f t="shared" si="0"/>
        <v>0</v>
      </c>
      <c r="K21" s="15"/>
      <c r="L21" s="15"/>
      <c r="M21" s="15"/>
      <c r="N21" s="15"/>
      <c r="O21" s="15"/>
      <c r="P21" s="40">
        <f t="shared" si="1"/>
        <v>0</v>
      </c>
      <c r="Q21" s="15"/>
      <c r="R21" s="15"/>
      <c r="S21" s="15"/>
      <c r="T21" s="15"/>
      <c r="U21" s="40">
        <f t="shared" si="8"/>
        <v>0</v>
      </c>
      <c r="V21" s="15"/>
      <c r="W21" s="15"/>
      <c r="X21" s="15"/>
      <c r="Y21" s="15"/>
      <c r="Z21" s="15"/>
      <c r="AA21" s="40">
        <f t="shared" si="9"/>
        <v>0</v>
      </c>
      <c r="AB21" s="15"/>
      <c r="AC21" s="15"/>
      <c r="AD21" s="15"/>
      <c r="AE21" s="15"/>
      <c r="AF21" s="15"/>
      <c r="AG21" s="40">
        <f t="shared" si="3"/>
        <v>0</v>
      </c>
      <c r="AH21" s="15"/>
      <c r="AI21" s="15"/>
      <c r="AJ21" s="15"/>
      <c r="AK21" s="15"/>
      <c r="AL21" s="40">
        <f t="shared" si="4"/>
        <v>0</v>
      </c>
      <c r="AM21" s="15"/>
      <c r="AN21" s="15"/>
      <c r="AO21" s="15"/>
      <c r="AP21" s="15"/>
      <c r="AQ21" s="40">
        <f t="shared" si="5"/>
        <v>0</v>
      </c>
      <c r="AR21" s="15"/>
      <c r="AS21" s="15"/>
      <c r="AT21" s="15"/>
      <c r="AU21" s="15"/>
      <c r="AV21" s="40">
        <f t="shared" si="6"/>
        <v>0</v>
      </c>
      <c r="AW21" s="15"/>
      <c r="AX21" s="15"/>
      <c r="AY21" s="15"/>
      <c r="AZ21" s="15"/>
      <c r="BA21" s="40">
        <f t="shared" si="10"/>
        <v>0</v>
      </c>
      <c r="BB21" s="15"/>
      <c r="BC21" s="15"/>
      <c r="BD21" s="15"/>
      <c r="BE21" s="15"/>
      <c r="BF21" s="40">
        <f t="shared" si="11"/>
        <v>0</v>
      </c>
      <c r="BG21" s="15"/>
      <c r="BH21" s="15"/>
      <c r="BI21" s="15"/>
      <c r="BJ21" s="54"/>
      <c r="BK21" s="49">
        <f t="shared" si="2"/>
        <v>0</v>
      </c>
      <c r="BL21" s="15"/>
      <c r="BM21" s="15"/>
      <c r="BN21" s="15"/>
      <c r="BO21" s="39"/>
    </row>
    <row r="22" spans="1:67" s="41" customFormat="1" ht="72" customHeight="1" x14ac:dyDescent="0.25">
      <c r="A22" s="84" t="s">
        <v>57</v>
      </c>
      <c r="B22" s="14" t="s">
        <v>142</v>
      </c>
      <c r="C22" s="14" t="s">
        <v>28</v>
      </c>
      <c r="D22" s="14" t="s">
        <v>145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58</v>
      </c>
      <c r="B23" s="29" t="s">
        <v>116</v>
      </c>
      <c r="C23" s="29" t="s">
        <v>39</v>
      </c>
      <c r="D23" s="103" t="s">
        <v>152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69" customHeight="1" x14ac:dyDescent="0.25">
      <c r="A24" s="84" t="s">
        <v>59</v>
      </c>
      <c r="B24" s="14" t="s">
        <v>92</v>
      </c>
      <c r="C24" s="14" t="s">
        <v>39</v>
      </c>
      <c r="D24" s="14" t="s">
        <v>146</v>
      </c>
      <c r="E24" s="32">
        <f>G24+H24+I24+J24+P24+U24+AA24+AG24+AL24+AQ24+AV24</f>
        <v>1520.9999999999998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231.6</v>
      </c>
      <c r="AW24" s="15"/>
      <c r="AX24" s="15">
        <v>162.1</v>
      </c>
      <c r="AY24" s="15">
        <v>69.5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91.5" customHeight="1" x14ac:dyDescent="0.25">
      <c r="A25" s="84" t="s">
        <v>60</v>
      </c>
      <c r="B25" s="14" t="s">
        <v>22</v>
      </c>
      <c r="C25" s="14" t="s">
        <v>30</v>
      </c>
      <c r="D25" s="14" t="s">
        <v>111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61</v>
      </c>
      <c r="B26" s="29" t="s">
        <v>127</v>
      </c>
      <c r="C26" s="29" t="s">
        <v>30</v>
      </c>
      <c r="D26" s="103" t="s">
        <v>128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17" customHeight="1" x14ac:dyDescent="0.25">
      <c r="A27" s="84" t="s">
        <v>62</v>
      </c>
      <c r="B27" s="14" t="s">
        <v>105</v>
      </c>
      <c r="C27" s="14" t="s">
        <v>75</v>
      </c>
      <c r="D27" s="14" t="s">
        <v>176</v>
      </c>
      <c r="E27" s="32">
        <f>G27+H27+I27+J27+P27+U27+AA27+AG27+AL27+AQ27+AV27</f>
        <v>561811.10000000009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86771.7</v>
      </c>
      <c r="AR27" s="15">
        <v>163</v>
      </c>
      <c r="AS27" s="15">
        <v>12156.3</v>
      </c>
      <c r="AT27" s="15">
        <v>74452.399999999994</v>
      </c>
      <c r="AU27" s="15"/>
      <c r="AV27" s="40">
        <f t="shared" si="6"/>
        <v>89913</v>
      </c>
      <c r="AW27" s="15">
        <v>1547.2</v>
      </c>
      <c r="AX27" s="15">
        <v>12768.3</v>
      </c>
      <c r="AY27" s="15">
        <v>75597.5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63</v>
      </c>
      <c r="B28" s="14" t="s">
        <v>122</v>
      </c>
      <c r="C28" s="14" t="s">
        <v>75</v>
      </c>
      <c r="D28" s="103" t="s">
        <v>149</v>
      </c>
      <c r="E28" s="32">
        <f>BA28+BF28+BK28</f>
        <v>380233.9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81853.100000000006</v>
      </c>
      <c r="BB28" s="15">
        <v>4942</v>
      </c>
      <c r="BC28" s="15">
        <v>869.6</v>
      </c>
      <c r="BD28" s="15">
        <v>76041.5</v>
      </c>
      <c r="BE28" s="54"/>
      <c r="BF28" s="40">
        <f>BG28+BH28+BI28+BJ28</f>
        <v>74595.199999999997</v>
      </c>
      <c r="BG28" s="15"/>
      <c r="BH28" s="15"/>
      <c r="BI28" s="15">
        <v>74595.199999999997</v>
      </c>
      <c r="BJ28" s="54"/>
      <c r="BK28" s="49">
        <f t="shared" si="2"/>
        <v>223785.60000000001</v>
      </c>
      <c r="BL28" s="15"/>
      <c r="BM28" s="15"/>
      <c r="BN28" s="15">
        <v>223785.60000000001</v>
      </c>
      <c r="BO28" s="39"/>
    </row>
    <row r="29" spans="1:67" s="41" customFormat="1" ht="92.25" customHeight="1" x14ac:dyDescent="0.25">
      <c r="A29" s="84" t="s">
        <v>64</v>
      </c>
      <c r="B29" s="14" t="s">
        <v>24</v>
      </c>
      <c r="C29" s="14" t="s">
        <v>35</v>
      </c>
      <c r="D29" s="14" t="s">
        <v>184</v>
      </c>
      <c r="E29" s="32">
        <f>G29+H29+I29+J29+P29+U29+AA29+AG29+AL29+AQ29+AV29</f>
        <v>1093.0999999999999</v>
      </c>
      <c r="F29" s="44"/>
      <c r="G29" s="44"/>
      <c r="H29" s="44"/>
      <c r="I29" s="44"/>
      <c r="J29" s="40">
        <f t="shared" si="0"/>
        <v>125.7</v>
      </c>
      <c r="K29" s="47"/>
      <c r="L29" s="47"/>
      <c r="M29" s="47">
        <v>125.7</v>
      </c>
      <c r="N29" s="47"/>
      <c r="O29" s="47"/>
      <c r="P29" s="40">
        <f t="shared" si="1"/>
        <v>224.2</v>
      </c>
      <c r="Q29" s="43"/>
      <c r="R29" s="47"/>
      <c r="S29" s="47">
        <v>224.2</v>
      </c>
      <c r="T29" s="47"/>
      <c r="U29" s="40">
        <f t="shared" si="8"/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si="3"/>
        <v>156.19999999999999</v>
      </c>
      <c r="AH29" s="47"/>
      <c r="AI29" s="47"/>
      <c r="AJ29" s="47">
        <v>156.19999999999999</v>
      </c>
      <c r="AK29" s="47"/>
      <c r="AL29" s="40">
        <f t="shared" si="4"/>
        <v>91.9</v>
      </c>
      <c r="AM29" s="47"/>
      <c r="AN29" s="47"/>
      <c r="AO29" s="47">
        <v>91.9</v>
      </c>
      <c r="AP29" s="47"/>
      <c r="AQ29" s="40">
        <f t="shared" si="5"/>
        <v>73.7</v>
      </c>
      <c r="AR29" s="47"/>
      <c r="AS29" s="47"/>
      <c r="AT29" s="47">
        <v>73.7</v>
      </c>
      <c r="AU29" s="47"/>
      <c r="AV29" s="40">
        <f t="shared" si="6"/>
        <v>0</v>
      </c>
      <c r="AW29" s="47"/>
      <c r="AX29" s="47"/>
      <c r="AY29" s="47"/>
      <c r="AZ29" s="47"/>
      <c r="BA29" s="40">
        <f t="shared" si="10"/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65</v>
      </c>
      <c r="B30" s="14" t="s">
        <v>91</v>
      </c>
      <c r="C30" s="14" t="s">
        <v>35</v>
      </c>
      <c r="D30" s="14" t="s">
        <v>153</v>
      </c>
      <c r="E30" s="32">
        <f>H30+I30+J30+P30+U30+AA30+AG30+AL30+AQ30+AV30+BA30+BF30+BK30</f>
        <v>2004.1999999999998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309.3</v>
      </c>
      <c r="AW30" s="47"/>
      <c r="AX30" s="47"/>
      <c r="AY30" s="47">
        <v>309.3</v>
      </c>
      <c r="AZ30" s="47"/>
      <c r="BA30" s="40">
        <f>SUM(BB30:BE30)</f>
        <v>329</v>
      </c>
      <c r="BB30" s="47"/>
      <c r="BC30" s="47"/>
      <c r="BD30" s="47">
        <v>329</v>
      </c>
      <c r="BE30" s="47"/>
      <c r="BF30" s="40">
        <f>SUM(BG30:BJ30)</f>
        <v>333.9</v>
      </c>
      <c r="BG30" s="47"/>
      <c r="BH30" s="47"/>
      <c r="BI30" s="47">
        <v>333.9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131.25" customHeight="1" x14ac:dyDescent="0.25">
      <c r="A31" s="84" t="s">
        <v>66</v>
      </c>
      <c r="B31" s="13" t="s">
        <v>102</v>
      </c>
      <c r="C31" s="13" t="s">
        <v>29</v>
      </c>
      <c r="D31" s="30" t="s">
        <v>182</v>
      </c>
      <c r="E31" s="32">
        <f>H31+I31+J31+P31+U31+AA31+AG31+AL31+AQ31+AV31+BA31+BF31</f>
        <v>56697.3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112</v>
      </c>
      <c r="AO31" s="15">
        <v>10674.1</v>
      </c>
      <c r="AP31" s="53"/>
      <c r="AQ31" s="40">
        <f>SUM(AR31:AU31)</f>
        <v>13771.6</v>
      </c>
      <c r="AR31" s="15"/>
      <c r="AS31" s="15">
        <v>3066.6</v>
      </c>
      <c r="AT31" s="15">
        <v>10705</v>
      </c>
      <c r="AU31" s="15"/>
      <c r="AV31" s="40">
        <f>SUM(AW31:AZ31)</f>
        <v>9230.2000000000007</v>
      </c>
      <c r="AW31" s="15"/>
      <c r="AX31" s="15"/>
      <c r="AY31" s="102">
        <v>9230.2000000000007</v>
      </c>
      <c r="AZ31" s="54"/>
      <c r="BA31" s="40">
        <f>SUM(BB31:BE31)</f>
        <v>9130.2000000000007</v>
      </c>
      <c r="BB31" s="53"/>
      <c r="BC31" s="53"/>
      <c r="BD31" s="102">
        <v>9130.2000000000007</v>
      </c>
      <c r="BE31" s="101"/>
      <c r="BF31" s="40">
        <f>SUM(BG31:BJ31)</f>
        <v>9331.2000000000007</v>
      </c>
      <c r="BG31" s="53"/>
      <c r="BH31" s="53"/>
      <c r="BI31" s="102">
        <v>9331.2000000000007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17" customHeight="1" x14ac:dyDescent="0.25">
      <c r="A32" s="84" t="s">
        <v>67</v>
      </c>
      <c r="B32" s="14" t="s">
        <v>167</v>
      </c>
      <c r="C32" s="14" t="s">
        <v>76</v>
      </c>
      <c r="D32" s="14" t="s">
        <v>166</v>
      </c>
      <c r="E32" s="32">
        <f>P32+U32+AA32+AG32+AL32+AQ32+AV32+BA32+BF32</f>
        <v>38188.200000000004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5543.7</v>
      </c>
      <c r="AR32" s="15"/>
      <c r="AS32" s="15">
        <v>306.5</v>
      </c>
      <c r="AT32" s="15">
        <v>5237.2</v>
      </c>
      <c r="AU32" s="15"/>
      <c r="AV32" s="40">
        <f>AX32+AY32+AW32</f>
        <v>4968.3999999999996</v>
      </c>
      <c r="AW32" s="15"/>
      <c r="AX32" s="15">
        <v>306.5</v>
      </c>
      <c r="AY32" s="15">
        <v>4661.8999999999996</v>
      </c>
      <c r="AZ32" s="54"/>
      <c r="BA32" s="40">
        <f t="shared" si="10"/>
        <v>4951</v>
      </c>
      <c r="BB32" s="15"/>
      <c r="BC32" s="15">
        <v>306.5</v>
      </c>
      <c r="BD32" s="15">
        <v>4644.5</v>
      </c>
      <c r="BE32" s="54"/>
      <c r="BF32" s="40">
        <f>BG32+BH32+BI32+BJ32</f>
        <v>5503.8</v>
      </c>
      <c r="BG32" s="15"/>
      <c r="BH32" s="15"/>
      <c r="BI32" s="15">
        <v>5503.8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17" customHeight="1" x14ac:dyDescent="0.25">
      <c r="A33" s="84" t="s">
        <v>68</v>
      </c>
      <c r="B33" s="14" t="s">
        <v>139</v>
      </c>
      <c r="C33" s="14" t="s">
        <v>34</v>
      </c>
      <c r="D33" s="14" t="s">
        <v>155</v>
      </c>
      <c r="E33" s="32">
        <f>G33+H33+I33+J33+P33+U33+AA33+AG33+AL33+AQ33+AV33+BA33</f>
        <v>725259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261731.7</v>
      </c>
      <c r="AR33" s="15">
        <v>130039.6</v>
      </c>
      <c r="AS33" s="15">
        <v>80709.3</v>
      </c>
      <c r="AT33" s="15">
        <v>50982.8</v>
      </c>
      <c r="AU33" s="15"/>
      <c r="AV33" s="44">
        <f t="shared" si="6"/>
        <v>17911.8</v>
      </c>
      <c r="AW33" s="15"/>
      <c r="AX33" s="15"/>
      <c r="AY33" s="15">
        <v>17911.8</v>
      </c>
      <c r="AZ33" s="54"/>
      <c r="BA33" s="44">
        <f t="shared" si="10"/>
        <v>16292.7</v>
      </c>
      <c r="BB33" s="15"/>
      <c r="BC33" s="15"/>
      <c r="BD33" s="15">
        <v>16292.7</v>
      </c>
      <c r="BE33" s="54"/>
      <c r="BF33" s="44">
        <f>BG33+BH33+BI33+BJ33</f>
        <v>0</v>
      </c>
      <c r="BG33" s="15"/>
      <c r="BH33" s="15"/>
      <c r="BI33" s="15"/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83</v>
      </c>
      <c r="B34" s="80" t="s">
        <v>173</v>
      </c>
      <c r="C34" s="20" t="s">
        <v>37</v>
      </c>
      <c r="D34" s="81" t="s">
        <v>172</v>
      </c>
      <c r="E34" s="82">
        <f>G34+H34+I34+J34+P34+U34+AA34+AG34+AL34+AQ34+AV34+BA34+BF34</f>
        <v>2389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410</v>
      </c>
      <c r="AR34" s="15"/>
      <c r="AS34" s="15"/>
      <c r="AT34" s="15">
        <v>410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84</v>
      </c>
      <c r="B35" s="14" t="s">
        <v>86</v>
      </c>
      <c r="C35" s="13" t="s">
        <v>37</v>
      </c>
      <c r="D35" s="14" t="s">
        <v>87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82.5" customHeight="1" x14ac:dyDescent="0.25">
      <c r="A36" s="84" t="s">
        <v>85</v>
      </c>
      <c r="B36" s="14" t="s">
        <v>144</v>
      </c>
      <c r="C36" s="14" t="s">
        <v>38</v>
      </c>
      <c r="D36" s="14" t="s">
        <v>181</v>
      </c>
      <c r="E36" s="32">
        <f>G36+H36+I36+J36+P36+U36+AA36+AG36+AL36+AQ36+AV36+BA36+BF36</f>
        <v>918.40000000000009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273.60000000000002</v>
      </c>
      <c r="AW36" s="15"/>
      <c r="AX36" s="15"/>
      <c r="AY36" s="15">
        <v>273.60000000000002</v>
      </c>
      <c r="AZ36" s="54"/>
      <c r="BA36" s="40">
        <f>BB36+BC36+BD36+BE36</f>
        <v>249.6</v>
      </c>
      <c r="BB36" s="15"/>
      <c r="BC36" s="15"/>
      <c r="BD36" s="15">
        <v>249.6</v>
      </c>
      <c r="BE36" s="54"/>
      <c r="BF36" s="40">
        <f>BG36+BH36+BI36+BJ36</f>
        <v>243.6</v>
      </c>
      <c r="BG36" s="15"/>
      <c r="BH36" s="15"/>
      <c r="BI36" s="15">
        <v>243.6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103</v>
      </c>
      <c r="B37" s="14" t="s">
        <v>114</v>
      </c>
      <c r="C37" s="14" t="s">
        <v>101</v>
      </c>
      <c r="D37" s="14" t="s">
        <v>151</v>
      </c>
      <c r="E37" s="32">
        <f>H37+I37+J37+P37+U37+AA37+AG37+AL37+AQ37+AV37+BA37+BF37</f>
        <v>11584.5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1719.7</v>
      </c>
      <c r="AR37" s="15"/>
      <c r="AS37" s="15"/>
      <c r="AT37" s="15">
        <v>1719.7</v>
      </c>
      <c r="AU37" s="15"/>
      <c r="AV37" s="40">
        <f t="shared" si="6"/>
        <v>2071.1999999999998</v>
      </c>
      <c r="AW37" s="15"/>
      <c r="AX37" s="15"/>
      <c r="AY37" s="15">
        <v>2071.1999999999998</v>
      </c>
      <c r="AZ37" s="54"/>
      <c r="BA37" s="40">
        <f>SUM(BB37:BE37)</f>
        <v>2095.9</v>
      </c>
      <c r="BB37" s="15"/>
      <c r="BC37" s="15"/>
      <c r="BD37" s="15">
        <v>2095.9</v>
      </c>
      <c r="BE37" s="54"/>
      <c r="BF37" s="40">
        <f>SUM(BG37:BJ37)</f>
        <v>1953.2</v>
      </c>
      <c r="BG37" s="15"/>
      <c r="BH37" s="15"/>
      <c r="BI37" s="15">
        <v>1953.2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51.5" customHeight="1" x14ac:dyDescent="0.25">
      <c r="A38" s="84" t="s">
        <v>104</v>
      </c>
      <c r="B38" s="14" t="s">
        <v>169</v>
      </c>
      <c r="C38" s="14" t="s">
        <v>78</v>
      </c>
      <c r="D38" s="14" t="s">
        <v>168</v>
      </c>
      <c r="E38" s="32">
        <f>G38+H38+I38+J38+P38+U38+AA38+AG38+AL38+AQ38+AV38</f>
        <v>396519.7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21262.899999999998</v>
      </c>
      <c r="AR38" s="15">
        <v>15582.5</v>
      </c>
      <c r="AS38" s="15">
        <v>3289.1</v>
      </c>
      <c r="AT38" s="15">
        <v>2312.1</v>
      </c>
      <c r="AU38" s="48">
        <v>79.2</v>
      </c>
      <c r="AV38" s="44">
        <f t="shared" si="6"/>
        <v>0</v>
      </c>
      <c r="AW38" s="15"/>
      <c r="AX38" s="15"/>
      <c r="AY38" s="15"/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109</v>
      </c>
      <c r="B39" s="14" t="s">
        <v>113</v>
      </c>
      <c r="C39" s="14" t="s">
        <v>78</v>
      </c>
      <c r="D39" s="14" t="s">
        <v>133</v>
      </c>
      <c r="E39" s="32">
        <f>AQ39+AV39+BA39+BF39+BK39</f>
        <v>30198.799999999999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7549.7</v>
      </c>
      <c r="AR39" s="15"/>
      <c r="AS39" s="15"/>
      <c r="AT39" s="15">
        <v>7549.7</v>
      </c>
      <c r="AU39" s="15"/>
      <c r="AV39" s="40">
        <f>AW39+AX39+AY39+AZ39</f>
        <v>7549.7</v>
      </c>
      <c r="AW39" s="15"/>
      <c r="AX39" s="15"/>
      <c r="AY39" s="15">
        <v>7549.7</v>
      </c>
      <c r="AZ39" s="54"/>
      <c r="BA39" s="40">
        <f>BB39+BC39+BD39+BE39</f>
        <v>7549.7</v>
      </c>
      <c r="BB39" s="15"/>
      <c r="BC39" s="15"/>
      <c r="BD39" s="15">
        <v>7549.7</v>
      </c>
      <c r="BE39" s="54"/>
      <c r="BF39" s="40">
        <f>BG39+BH39+BI39+BJ39</f>
        <v>7549.7</v>
      </c>
      <c r="BG39" s="15"/>
      <c r="BH39" s="15"/>
      <c r="BI39" s="15">
        <v>7549.7</v>
      </c>
      <c r="BJ39" s="54"/>
      <c r="BK39" s="49">
        <f t="shared" si="2"/>
        <v>0</v>
      </c>
      <c r="BL39" s="15"/>
      <c r="BM39" s="15"/>
      <c r="BN39" s="15"/>
      <c r="BO39" s="39"/>
    </row>
    <row r="40" spans="1:67" s="36" customFormat="1" ht="80.25" customHeight="1" x14ac:dyDescent="0.25">
      <c r="A40" s="84" t="s">
        <v>121</v>
      </c>
      <c r="B40" s="14" t="s">
        <v>132</v>
      </c>
      <c r="C40" s="14" t="s">
        <v>110</v>
      </c>
      <c r="D40" s="103" t="s">
        <v>138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170</v>
      </c>
      <c r="B41" s="29" t="s">
        <v>190</v>
      </c>
      <c r="C41" s="29" t="s">
        <v>77</v>
      </c>
      <c r="D41" s="103" t="s">
        <v>141</v>
      </c>
      <c r="E41" s="32">
        <f>AQ41+AV41+BA41+BF41+BK41</f>
        <v>601.5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111.4</v>
      </c>
      <c r="AW41" s="15"/>
      <c r="AX41" s="15"/>
      <c r="AY41" s="15">
        <v>111.4</v>
      </c>
      <c r="AZ41" s="54"/>
      <c r="BA41" s="40">
        <f>BB41+BC41+BD41+BE41</f>
        <v>113.6</v>
      </c>
      <c r="BB41" s="15"/>
      <c r="BC41" s="15"/>
      <c r="BD41" s="15">
        <v>113.6</v>
      </c>
      <c r="BE41" s="54"/>
      <c r="BF41" s="40">
        <f>BG41+BH41+BI41+BJ41</f>
        <v>116.3</v>
      </c>
      <c r="BG41" s="15"/>
      <c r="BH41" s="15"/>
      <c r="BI41" s="15">
        <v>116.3</v>
      </c>
      <c r="BJ41" s="54"/>
      <c r="BK41" s="49">
        <f t="shared" si="2"/>
        <v>157.19999999999999</v>
      </c>
      <c r="BL41" s="15"/>
      <c r="BM41" s="15"/>
      <c r="BN41" s="15">
        <v>157.19999999999999</v>
      </c>
      <c r="BO41" s="39"/>
    </row>
    <row r="42" spans="1:67" s="36" customFormat="1" ht="80.25" customHeight="1" x14ac:dyDescent="0.25">
      <c r="A42" s="84" t="s">
        <v>189</v>
      </c>
      <c r="B42" s="29" t="s">
        <v>191</v>
      </c>
      <c r="C42" s="14" t="s">
        <v>31</v>
      </c>
      <c r="D42" s="103" t="s">
        <v>192</v>
      </c>
      <c r="E42" s="32">
        <f>AV42+BA42+BF42</f>
        <v>31023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14695</v>
      </c>
      <c r="AW42" s="15"/>
      <c r="AX42" s="15">
        <v>14695</v>
      </c>
      <c r="AY42" s="15"/>
      <c r="AZ42" s="54"/>
      <c r="BA42" s="40">
        <f>BB42+BC42+BD42+BE42</f>
        <v>16328</v>
      </c>
      <c r="BB42" s="15"/>
      <c r="BC42" s="15">
        <v>16328</v>
      </c>
      <c r="BD42" s="15"/>
      <c r="BE42" s="54"/>
      <c r="BF42" s="40"/>
      <c r="BG42" s="15"/>
      <c r="BH42" s="15"/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118</v>
      </c>
      <c r="C43" s="35"/>
      <c r="D43" s="100"/>
      <c r="E43" s="32">
        <f>H43+I43+J43+P43+U43+AA43+AG43+AL43+AQ43+AV43+BA43+BF43+BK43</f>
        <v>4739936.04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>SUM(I31:I41)</f>
        <v>47172.6</v>
      </c>
      <c r="J43" s="40">
        <f>SUM(J31:J41)</f>
        <v>56045.200000000004</v>
      </c>
      <c r="K43" s="32">
        <f>SUM(K31:K41)</f>
        <v>0</v>
      </c>
      <c r="L43" s="32">
        <f>SUM(L31:L41)</f>
        <v>13776.4</v>
      </c>
      <c r="M43" s="32">
        <f>SUM(M31:M41)</f>
        <v>42268.800000000003</v>
      </c>
      <c r="N43" s="32">
        <f>SUM(N31:N41)</f>
        <v>0</v>
      </c>
      <c r="O43" s="32">
        <f>SUM(O31:O38)</f>
        <v>0</v>
      </c>
      <c r="P43" s="40">
        <f>SUM(P31:P41)</f>
        <v>123529.9</v>
      </c>
      <c r="Q43" s="32">
        <f>SUM(Q31:Q41)</f>
        <v>28009.3</v>
      </c>
      <c r="R43" s="32">
        <f>SUM(R31:R41)</f>
        <v>33484.1</v>
      </c>
      <c r="S43" s="32">
        <f>SUM(S31:S41)</f>
        <v>62036.5</v>
      </c>
      <c r="T43" s="32">
        <f>SUM(T31:T41)</f>
        <v>0</v>
      </c>
      <c r="U43" s="40">
        <f>SUM(U31:U41)</f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>SUM(AG8:AG41)</f>
        <v>533554.4</v>
      </c>
      <c r="AH43" s="32">
        <f>SUM(AH8:AH41)</f>
        <v>82601.5</v>
      </c>
      <c r="AI43" s="32">
        <f>SUM(AI8:AI41)</f>
        <v>183303</v>
      </c>
      <c r="AJ43" s="32">
        <f>SUM(AJ8:AJ41)</f>
        <v>192589</v>
      </c>
      <c r="AK43" s="32">
        <f>SUM(AK8:AK41)</f>
        <v>0</v>
      </c>
      <c r="AL43" s="40">
        <f>SUM(AL8:AL41)</f>
        <v>732737.40000000014</v>
      </c>
      <c r="AM43" s="32">
        <f>SUM(AM8:AM41)</f>
        <v>98051.199999999997</v>
      </c>
      <c r="AN43" s="32">
        <f>SUM(AN8:AN41)</f>
        <v>150403.1</v>
      </c>
      <c r="AO43" s="32">
        <f>SUM(AO8:AO41)</f>
        <v>239892.90000000002</v>
      </c>
      <c r="AP43" s="32">
        <f>SUM(AP8:AP41)</f>
        <v>86114</v>
      </c>
      <c r="AQ43" s="40">
        <f>SUM(AQ8:AQ42)</f>
        <v>788539.49999999988</v>
      </c>
      <c r="AR43" s="32">
        <f>SUM(AR8:AR41)</f>
        <v>148480.1</v>
      </c>
      <c r="AS43" s="32">
        <f>SUM(AS8:AS41)</f>
        <v>201774.7</v>
      </c>
      <c r="AT43" s="32">
        <f>SUM(AT8:AT41)</f>
        <v>264901.09999999998</v>
      </c>
      <c r="AU43" s="32">
        <f>SUM(AU8:AU41)</f>
        <v>148883.6</v>
      </c>
      <c r="AV43" s="40">
        <f>SUM(AV8:AV42)</f>
        <v>681676.79999999993</v>
      </c>
      <c r="AW43" s="32">
        <f>SUM(AW8:AW41)</f>
        <v>3649.6000000000004</v>
      </c>
      <c r="AX43" s="32">
        <f>SUM(AX8:AX41)</f>
        <v>23789.4</v>
      </c>
      <c r="AY43" s="32">
        <f>SUM(AY8:AY41)</f>
        <v>230009.60000000001</v>
      </c>
      <c r="AZ43" s="56">
        <f>SUM(AZ8:AZ41)</f>
        <v>15233.2</v>
      </c>
      <c r="BA43" s="40">
        <f>SUM(BA8:BA42)</f>
        <v>654173.29999999981</v>
      </c>
      <c r="BB43" s="32">
        <f>SUM(BB8:BB41)</f>
        <v>7077.6</v>
      </c>
      <c r="BC43" s="32">
        <f>SUM(BC8:BC41)</f>
        <v>7718.5</v>
      </c>
      <c r="BD43" s="32">
        <f>SUM(BD8:BD41)</f>
        <v>228749.20000000004</v>
      </c>
      <c r="BE43" s="56">
        <f>SUM(BE8:BE41)</f>
        <v>0</v>
      </c>
      <c r="BF43" s="40">
        <f>SUM(BF8:BF42)</f>
        <v>616408.6399999999</v>
      </c>
      <c r="BG43" s="32">
        <f>SUM(BG8:BG41)</f>
        <v>2523.6</v>
      </c>
      <c r="BH43" s="32">
        <f>SUM(BH8:BH41)</f>
        <v>8522.2999999999993</v>
      </c>
      <c r="BI43" s="32">
        <f>SUM(BI8:BI41)</f>
        <v>211062.74000000002</v>
      </c>
      <c r="BJ43" s="56">
        <f>SUM(BJ8:BJ41)</f>
        <v>0</v>
      </c>
      <c r="BK43" s="40">
        <f>SUM(BK8:BK42)</f>
        <v>258429.5</v>
      </c>
      <c r="BL43" s="32"/>
      <c r="BM43" s="32"/>
      <c r="BN43" s="32"/>
      <c r="BO43" s="39"/>
    </row>
    <row r="44" spans="1:67" s="36" customFormat="1" ht="24.75" hidden="1" customHeight="1" x14ac:dyDescent="0.25">
      <c r="A44" s="182" t="s">
        <v>70</v>
      </c>
      <c r="B44" s="182"/>
      <c r="C44" s="182"/>
      <c r="D44" s="182"/>
      <c r="E44" s="182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69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90.75" customHeight="1" x14ac:dyDescent="0.25">
      <c r="A49" s="84" t="s">
        <v>43</v>
      </c>
      <c r="B49" s="14" t="s">
        <v>136</v>
      </c>
      <c r="C49" s="14" t="s">
        <v>94</v>
      </c>
      <c r="D49" s="14" t="s">
        <v>177</v>
      </c>
      <c r="E49" s="126">
        <f>AL49+AQ49+AV49+BA49+BF49+BK49</f>
        <v>77535.200000000012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9745.7999999999993</v>
      </c>
      <c r="AR49" s="72"/>
      <c r="AS49" s="72"/>
      <c r="AT49" s="72">
        <v>9745.7999999999993</v>
      </c>
      <c r="AU49" s="72"/>
      <c r="AV49" s="125">
        <f>AY49</f>
        <v>9749.7000000000007</v>
      </c>
      <c r="AW49" s="72"/>
      <c r="AX49" s="72"/>
      <c r="AY49" s="72">
        <v>9749.7000000000007</v>
      </c>
      <c r="AZ49" s="72"/>
      <c r="BA49" s="115">
        <f>BD49</f>
        <v>9762.2999999999993</v>
      </c>
      <c r="BB49" s="72"/>
      <c r="BC49" s="72"/>
      <c r="BD49" s="72">
        <v>9762.2999999999993</v>
      </c>
      <c r="BE49" s="72"/>
      <c r="BF49" s="115">
        <f>BI49</f>
        <v>9811.9</v>
      </c>
      <c r="BG49" s="72"/>
      <c r="BH49" s="72"/>
      <c r="BI49" s="72">
        <v>9811.9</v>
      </c>
      <c r="BJ49" s="72"/>
      <c r="BK49" s="179">
        <f>BL49+BM49+BN49+BO49</f>
        <v>29400</v>
      </c>
      <c r="BL49" s="72"/>
      <c r="BM49" s="72"/>
      <c r="BN49" s="72">
        <v>29400</v>
      </c>
      <c r="BO49" s="39"/>
    </row>
    <row r="50" spans="1:67" s="36" customFormat="1" ht="136.5" customHeight="1" x14ac:dyDescent="0.25">
      <c r="A50" s="84" t="s">
        <v>44</v>
      </c>
      <c r="B50" s="14" t="s">
        <v>93</v>
      </c>
      <c r="C50" s="14" t="s">
        <v>95</v>
      </c>
      <c r="D50" s="14" t="s">
        <v>178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45</v>
      </c>
      <c r="B51" s="14" t="s">
        <v>137</v>
      </c>
      <c r="C51" s="14" t="s">
        <v>95</v>
      </c>
      <c r="D51" s="14" t="s">
        <v>150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8" si="12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46</v>
      </c>
      <c r="B52" s="14" t="s">
        <v>123</v>
      </c>
      <c r="C52" s="14" t="s">
        <v>96</v>
      </c>
      <c r="D52" s="14" t="s">
        <v>162</v>
      </c>
      <c r="E52" s="28">
        <f>AL52+AQ52+AV52+BA52+BF52</f>
        <v>66379.7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13711.3</v>
      </c>
      <c r="AR52" s="72"/>
      <c r="AS52" s="72"/>
      <c r="AT52" s="72">
        <v>13711.3</v>
      </c>
      <c r="AU52" s="72"/>
      <c r="AV52" s="115">
        <f>AY52</f>
        <v>13538.5</v>
      </c>
      <c r="AW52" s="72"/>
      <c r="AX52" s="72"/>
      <c r="AY52" s="72">
        <v>13538.5</v>
      </c>
      <c r="AZ52" s="72"/>
      <c r="BA52" s="115">
        <f>BD52</f>
        <v>13538.4</v>
      </c>
      <c r="BB52" s="72"/>
      <c r="BC52" s="72"/>
      <c r="BD52" s="72">
        <v>13538.4</v>
      </c>
      <c r="BE52" s="72"/>
      <c r="BF52" s="115">
        <f t="shared" si="12"/>
        <v>13538.4</v>
      </c>
      <c r="BG52" s="72"/>
      <c r="BH52" s="72"/>
      <c r="BI52" s="72">
        <v>13538.4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47</v>
      </c>
      <c r="B53" s="14" t="s">
        <v>131</v>
      </c>
      <c r="C53" s="14" t="s">
        <v>97</v>
      </c>
      <c r="D53" s="14" t="s">
        <v>143</v>
      </c>
      <c r="E53" s="28">
        <f>AL53+AQ53+AV53+BA53+BF53+BK53</f>
        <v>23443.8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3823.3</v>
      </c>
      <c r="AR53" s="72"/>
      <c r="AS53" s="72"/>
      <c r="AT53" s="72">
        <v>3823.3</v>
      </c>
      <c r="AU53" s="72"/>
      <c r="AV53" s="115">
        <f>AY53</f>
        <v>3823.3</v>
      </c>
      <c r="AW53" s="72"/>
      <c r="AX53" s="72"/>
      <c r="AY53" s="72">
        <v>3823.3</v>
      </c>
      <c r="AZ53" s="72"/>
      <c r="BA53" s="115">
        <f>BD53</f>
        <v>3823.3</v>
      </c>
      <c r="BB53" s="72"/>
      <c r="BC53" s="72"/>
      <c r="BD53" s="72">
        <v>3823.3</v>
      </c>
      <c r="BE53" s="72"/>
      <c r="BF53" s="115">
        <f t="shared" si="12"/>
        <v>3823.3</v>
      </c>
      <c r="BG53" s="72"/>
      <c r="BH53" s="72"/>
      <c r="BI53" s="72">
        <v>3823.3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48</v>
      </c>
      <c r="B54" s="14" t="s">
        <v>120</v>
      </c>
      <c r="C54" s="14" t="s">
        <v>98</v>
      </c>
      <c r="D54" s="14" t="s">
        <v>148</v>
      </c>
      <c r="E54" s="28">
        <f>AL54+AQ54+AV54+BA54+BF54</f>
        <v>65189.3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15123.5</v>
      </c>
      <c r="AR54" s="72"/>
      <c r="AS54" s="72"/>
      <c r="AT54" s="72">
        <v>15123.5</v>
      </c>
      <c r="AU54" s="72"/>
      <c r="AV54" s="115">
        <f>AY54</f>
        <v>14294.8</v>
      </c>
      <c r="AW54" s="72"/>
      <c r="AX54" s="72"/>
      <c r="AY54" s="72">
        <v>14294.8</v>
      </c>
      <c r="AZ54" s="72"/>
      <c r="BA54" s="115">
        <f>BD54</f>
        <v>14301.3</v>
      </c>
      <c r="BB54" s="72"/>
      <c r="BC54" s="72"/>
      <c r="BD54" s="72">
        <v>14301.3</v>
      </c>
      <c r="BE54" s="72"/>
      <c r="BF54" s="115">
        <f t="shared" si="12"/>
        <v>14301.3</v>
      </c>
      <c r="BG54" s="72"/>
      <c r="BH54" s="72"/>
      <c r="BI54" s="72">
        <v>14301.3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49</v>
      </c>
      <c r="B55" s="14" t="s">
        <v>175</v>
      </c>
      <c r="C55" s="14" t="s">
        <v>99</v>
      </c>
      <c r="D55" s="14" t="s">
        <v>174</v>
      </c>
      <c r="E55" s="28">
        <f>AQ55+AL55+AV55+BA55+BF55+BK55</f>
        <v>15829.699999999999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3215</v>
      </c>
      <c r="AR55" s="72"/>
      <c r="AS55" s="72">
        <v>2301.1</v>
      </c>
      <c r="AT55" s="72">
        <v>913.9</v>
      </c>
      <c r="AU55" s="72"/>
      <c r="AV55" s="115">
        <f>AX55+AY55</f>
        <v>3215.8</v>
      </c>
      <c r="AW55" s="72"/>
      <c r="AX55" s="72">
        <v>2301.1</v>
      </c>
      <c r="AY55" s="72">
        <v>914.7</v>
      </c>
      <c r="AZ55" s="72"/>
      <c r="BA55" s="115">
        <f>BB55+BC55+BD55</f>
        <v>3215.8</v>
      </c>
      <c r="BB55" s="72"/>
      <c r="BC55" s="72">
        <v>2301.1</v>
      </c>
      <c r="BD55" s="72">
        <v>914.7</v>
      </c>
      <c r="BE55" s="72"/>
      <c r="BF55" s="180">
        <f t="shared" si="12"/>
        <v>914.7</v>
      </c>
      <c r="BG55" s="72"/>
      <c r="BH55" s="72"/>
      <c r="BI55" s="72">
        <v>914.7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50</v>
      </c>
      <c r="B56" s="14" t="s">
        <v>124</v>
      </c>
      <c r="C56" s="14" t="s">
        <v>100</v>
      </c>
      <c r="D56" s="14" t="s">
        <v>147</v>
      </c>
      <c r="E56" s="28">
        <f>AL56+AQ56+AV56+BA56+BF56</f>
        <v>24214.9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5082</v>
      </c>
      <c r="AR56" s="72"/>
      <c r="AS56" s="72"/>
      <c r="AT56" s="72">
        <v>5082</v>
      </c>
      <c r="AU56" s="72"/>
      <c r="AV56" s="115">
        <f>AY56</f>
        <v>4821.8999999999996</v>
      </c>
      <c r="AW56" s="72"/>
      <c r="AX56" s="72"/>
      <c r="AY56" s="72">
        <v>4821.8999999999996</v>
      </c>
      <c r="AZ56" s="72"/>
      <c r="BA56" s="115">
        <f>BD56</f>
        <v>4825.6000000000004</v>
      </c>
      <c r="BB56" s="72"/>
      <c r="BC56" s="72"/>
      <c r="BD56" s="72">
        <v>4825.6000000000004</v>
      </c>
      <c r="BE56" s="72"/>
      <c r="BF56" s="115">
        <f t="shared" si="12"/>
        <v>4818.3999999999996</v>
      </c>
      <c r="BG56" s="72"/>
      <c r="BH56" s="72"/>
      <c r="BI56" s="72">
        <v>4818.3999999999996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51</v>
      </c>
      <c r="B57" s="14" t="s">
        <v>130</v>
      </c>
      <c r="C57" s="14" t="s">
        <v>106</v>
      </c>
      <c r="D57" s="14" t="s">
        <v>154</v>
      </c>
      <c r="E57" s="28">
        <f>AL57+AQ57+AV57+BA57+BF57</f>
        <v>51697.1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10187</v>
      </c>
      <c r="AR57" s="72"/>
      <c r="AS57" s="72"/>
      <c r="AT57" s="72">
        <v>10187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12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84" t="s">
        <v>52</v>
      </c>
      <c r="B58" s="14" t="s">
        <v>135</v>
      </c>
      <c r="C58" s="14" t="s">
        <v>107</v>
      </c>
      <c r="D58" s="14" t="s">
        <v>156</v>
      </c>
      <c r="E58" s="28">
        <f>AL58+AQ58+AV58+BA58+BF58</f>
        <v>21274.3</v>
      </c>
      <c r="F58" s="70"/>
      <c r="G58" s="108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4142.6000000000004</v>
      </c>
      <c r="AR58" s="122"/>
      <c r="AS58" s="122"/>
      <c r="AT58" s="122">
        <v>4142.6000000000004</v>
      </c>
      <c r="AU58" s="122"/>
      <c r="AV58" s="124">
        <f>AY58</f>
        <v>3909.8</v>
      </c>
      <c r="AW58" s="122"/>
      <c r="AX58" s="122"/>
      <c r="AY58" s="122">
        <v>3909.8</v>
      </c>
      <c r="AZ58" s="122"/>
      <c r="BA58" s="124">
        <f>BD58</f>
        <v>3949.8</v>
      </c>
      <c r="BB58" s="122"/>
      <c r="BC58" s="122"/>
      <c r="BD58" s="122">
        <v>3949.8</v>
      </c>
      <c r="BE58" s="122"/>
      <c r="BF58" s="174">
        <f t="shared" si="12"/>
        <v>3964.1</v>
      </c>
      <c r="BG58" s="122"/>
      <c r="BH58" s="122"/>
      <c r="BI58" s="122">
        <v>3964.1</v>
      </c>
      <c r="BJ58" s="122"/>
      <c r="BK58" s="179"/>
      <c r="BL58" s="72"/>
      <c r="BM58" s="72"/>
      <c r="BN58" s="72"/>
      <c r="BO58" s="39"/>
    </row>
    <row r="59" spans="1:67" s="36" customFormat="1" ht="21" customHeight="1" x14ac:dyDescent="0.25">
      <c r="A59" s="90"/>
      <c r="B59" s="38" t="s">
        <v>118</v>
      </c>
      <c r="C59" s="31"/>
      <c r="D59" s="39"/>
      <c r="E59" s="28">
        <f>SUM(E49:E58)</f>
        <v>424604.2</v>
      </c>
      <c r="F59" s="71">
        <f>SUM(F49:F50)</f>
        <v>0</v>
      </c>
      <c r="G59" s="108"/>
      <c r="H59" s="70">
        <f>SUM(H49:H58)</f>
        <v>0</v>
      </c>
      <c r="I59" s="70">
        <f>SUM(I49:I58)</f>
        <v>0</v>
      </c>
      <c r="J59" s="70">
        <f>SUM(J49:J58)</f>
        <v>0</v>
      </c>
      <c r="K59" s="71"/>
      <c r="L59" s="71"/>
      <c r="M59" s="71"/>
      <c r="N59" s="71"/>
      <c r="O59" s="71"/>
      <c r="P59" s="70">
        <f>SUM(P49:P58)</f>
        <v>0</v>
      </c>
      <c r="Q59" s="71"/>
      <c r="R59" s="71"/>
      <c r="S59" s="117"/>
      <c r="T59" s="117"/>
      <c r="U59" s="125">
        <f>SUM(U49:U58)</f>
        <v>0</v>
      </c>
      <c r="V59" s="110"/>
      <c r="W59" s="117"/>
      <c r="X59" s="117"/>
      <c r="Y59" s="117"/>
      <c r="Z59" s="117"/>
      <c r="AA59" s="127">
        <f>SUM(AA49:AA58)</f>
        <v>0</v>
      </c>
      <c r="AB59" s="110"/>
      <c r="AC59" s="117"/>
      <c r="AD59" s="117"/>
      <c r="AE59" s="117"/>
      <c r="AF59" s="117"/>
      <c r="AG59" s="127">
        <f>SUM(AG49:AG58)</f>
        <v>0</v>
      </c>
      <c r="AH59" s="117"/>
      <c r="AI59" s="117"/>
      <c r="AJ59" s="117"/>
      <c r="AK59" s="117"/>
      <c r="AL59" s="116">
        <f>SUM(AL49:AL58)</f>
        <v>71918.5</v>
      </c>
      <c r="AM59" s="117"/>
      <c r="AN59" s="117"/>
      <c r="AO59" s="117"/>
      <c r="AP59" s="117"/>
      <c r="AQ59" s="128">
        <f>SUM(AQ49:AQ58)</f>
        <v>78514.700000000012</v>
      </c>
      <c r="AR59" s="117"/>
      <c r="AS59" s="117"/>
      <c r="AT59" s="117"/>
      <c r="AU59" s="117"/>
      <c r="AV59" s="129">
        <f>SUM(AV49:AV58)</f>
        <v>75896.100000000006</v>
      </c>
      <c r="AW59" s="117"/>
      <c r="AX59" s="117"/>
      <c r="AY59" s="117"/>
      <c r="AZ59" s="117"/>
      <c r="BA59" s="130">
        <f>SUM(BA49:BA58)</f>
        <v>76452.3</v>
      </c>
      <c r="BB59" s="117"/>
      <c r="BC59" s="117"/>
      <c r="BD59" s="117"/>
      <c r="BE59" s="117"/>
      <c r="BF59" s="130">
        <f>SUM(BF49:BF58)</f>
        <v>74074.3</v>
      </c>
      <c r="BG59" s="117"/>
      <c r="BH59" s="117"/>
      <c r="BI59" s="117"/>
      <c r="BJ59" s="117"/>
      <c r="BK59" s="125">
        <f>SUM(BK49:BK58)</f>
        <v>47748.3</v>
      </c>
      <c r="BL59" s="117"/>
      <c r="BM59" s="117"/>
      <c r="BN59" s="117"/>
      <c r="BO59" s="39"/>
    </row>
    <row r="60" spans="1:67" s="41" customFormat="1" ht="15" customHeight="1" x14ac:dyDescent="0.25">
      <c r="A60" s="91"/>
      <c r="B60" s="68"/>
      <c r="C60" s="68"/>
      <c r="D60" s="68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3"/>
      <c r="T60" s="73"/>
      <c r="U60" s="150"/>
      <c r="V60" s="69"/>
      <c r="W60" s="73"/>
      <c r="X60" s="73"/>
      <c r="Y60" s="73"/>
      <c r="Z60" s="73"/>
      <c r="AA60" s="151"/>
      <c r="AB60" s="69"/>
      <c r="AC60" s="73"/>
      <c r="AD60" s="73"/>
      <c r="AE60" s="73"/>
      <c r="AF60" s="73"/>
      <c r="AG60" s="151"/>
      <c r="AH60" s="73"/>
      <c r="AI60" s="73"/>
      <c r="AJ60" s="73"/>
      <c r="AK60" s="73"/>
      <c r="AL60" s="152"/>
      <c r="AM60" s="73"/>
      <c r="AN60" s="73"/>
      <c r="AO60" s="73"/>
      <c r="AP60" s="73"/>
      <c r="AQ60" s="153"/>
      <c r="AR60" s="73"/>
      <c r="AS60" s="73"/>
      <c r="AT60" s="73"/>
      <c r="AU60" s="73"/>
      <c r="AV60" s="153"/>
      <c r="AW60" s="73"/>
      <c r="AX60" s="73"/>
      <c r="AY60" s="73"/>
      <c r="AZ60" s="73"/>
      <c r="BA60" s="153"/>
      <c r="BB60" s="73"/>
      <c r="BC60" s="73"/>
      <c r="BD60" s="73"/>
      <c r="BE60" s="73"/>
      <c r="BF60" s="153"/>
      <c r="BG60" s="73"/>
      <c r="BH60" s="73"/>
      <c r="BI60" s="73"/>
      <c r="BJ60" s="73"/>
      <c r="BK60" s="73"/>
      <c r="BL60" s="73"/>
      <c r="BM60" s="73"/>
      <c r="BN60" s="73"/>
    </row>
    <row r="61" spans="1:67" s="41" customFormat="1" ht="46.5" customHeight="1" x14ac:dyDescent="0.25">
      <c r="A61" s="93"/>
      <c r="B61" s="157"/>
      <c r="C61" s="157"/>
      <c r="D61" s="144"/>
      <c r="E61" s="154"/>
      <c r="F61" s="155"/>
      <c r="G61" s="155"/>
      <c r="H61" s="155"/>
      <c r="I61" s="155"/>
      <c r="J61" s="155"/>
      <c r="K61" s="76"/>
      <c r="L61" s="76"/>
      <c r="M61" s="76"/>
      <c r="N61" s="76"/>
      <c r="O61" s="76"/>
      <c r="P61" s="156"/>
      <c r="Q61" s="76"/>
      <c r="R61" s="76"/>
      <c r="S61" s="76"/>
      <c r="T61" s="76"/>
      <c r="U61" s="156"/>
      <c r="V61" s="77"/>
      <c r="W61" s="76"/>
      <c r="X61" s="76"/>
      <c r="Y61" s="76"/>
      <c r="Z61" s="76"/>
      <c r="AA61" s="156"/>
      <c r="AB61" s="77"/>
      <c r="AC61" s="76"/>
      <c r="AD61" s="76"/>
      <c r="AE61" s="76"/>
      <c r="AF61" s="76"/>
      <c r="AG61" s="156"/>
      <c r="AH61" s="76"/>
      <c r="AI61" s="76"/>
      <c r="AJ61" s="76"/>
      <c r="AK61" s="76"/>
      <c r="AL61" s="156"/>
      <c r="AM61" s="76"/>
      <c r="AN61" s="76"/>
      <c r="AO61" s="76"/>
      <c r="AP61" s="76"/>
      <c r="AQ61" s="153"/>
      <c r="AR61" s="76"/>
      <c r="AS61" s="76"/>
      <c r="AT61" s="76"/>
      <c r="AU61" s="76"/>
      <c r="AV61" s="153"/>
      <c r="AW61" s="76"/>
      <c r="AX61" s="76"/>
      <c r="AY61" s="76"/>
      <c r="AZ61" s="76"/>
      <c r="BA61" s="153"/>
      <c r="BB61" s="76"/>
      <c r="BC61" s="76"/>
      <c r="BD61" s="76"/>
      <c r="BE61" s="76"/>
      <c r="BF61" s="153"/>
      <c r="BG61" s="76"/>
      <c r="BH61" s="76"/>
      <c r="BI61" s="76"/>
      <c r="BJ61" s="76"/>
      <c r="BK61" s="76"/>
      <c r="BL61" s="76"/>
      <c r="BM61" s="76"/>
      <c r="BN61" s="76"/>
    </row>
    <row r="62" spans="1:67" s="78" customFormat="1" ht="73.5" customHeight="1" x14ac:dyDescent="0.25">
      <c r="A62" s="94"/>
      <c r="B62" s="158" t="s">
        <v>125</v>
      </c>
      <c r="C62" s="159"/>
      <c r="D62" s="169" t="s">
        <v>126</v>
      </c>
      <c r="F62" s="160"/>
      <c r="G62" s="160"/>
      <c r="H62" s="160"/>
      <c r="I62" s="160"/>
      <c r="J62" s="160"/>
      <c r="K62" s="76"/>
      <c r="L62" s="76"/>
      <c r="M62" s="76"/>
      <c r="N62" s="76"/>
      <c r="O62" s="76"/>
      <c r="P62" s="156"/>
      <c r="Q62" s="161"/>
      <c r="R62" s="161"/>
      <c r="S62" s="161"/>
      <c r="T62" s="161"/>
      <c r="U62" s="162"/>
      <c r="V62" s="163"/>
      <c r="W62" s="161"/>
      <c r="X62" s="161"/>
      <c r="Y62" s="161"/>
      <c r="Z62" s="161"/>
      <c r="AA62" s="156"/>
      <c r="AB62" s="77"/>
      <c r="AC62" s="161"/>
      <c r="AD62" s="161"/>
      <c r="AE62" s="161"/>
      <c r="AF62" s="161"/>
      <c r="AG62" s="162"/>
      <c r="AH62" s="161"/>
      <c r="AI62" s="161"/>
      <c r="AJ62" s="161"/>
      <c r="AK62" s="161"/>
      <c r="AL62" s="156"/>
      <c r="AM62" s="161"/>
      <c r="AN62" s="161"/>
      <c r="AO62" s="161"/>
      <c r="AP62" s="161"/>
      <c r="AQ62" s="153"/>
      <c r="AR62" s="161"/>
      <c r="AS62" s="161"/>
      <c r="AT62" s="161"/>
      <c r="AU62" s="161"/>
      <c r="AV62" s="153"/>
      <c r="AW62" s="161"/>
      <c r="AX62" s="161"/>
      <c r="AY62" s="161"/>
      <c r="AZ62" s="161"/>
      <c r="BA62" s="153"/>
      <c r="BB62" s="161"/>
      <c r="BC62" s="161"/>
      <c r="BD62" s="161"/>
      <c r="BE62" s="161"/>
      <c r="BF62" s="153"/>
      <c r="BG62" s="161"/>
      <c r="BH62" s="161"/>
      <c r="BI62" s="161"/>
      <c r="BJ62" s="161"/>
      <c r="BK62" s="161"/>
      <c r="BL62" s="161"/>
      <c r="BM62" s="161"/>
      <c r="BN62" s="161"/>
    </row>
    <row r="63" spans="1:67" s="78" customFormat="1" ht="27" customHeight="1" x14ac:dyDescent="0.25">
      <c r="A63" s="36"/>
      <c r="B63" s="36"/>
      <c r="C63" s="164"/>
      <c r="D63" s="164"/>
      <c r="E63" s="36"/>
      <c r="F63" s="79"/>
      <c r="G63" s="165"/>
      <c r="H63" s="165"/>
      <c r="I63" s="165"/>
      <c r="J63" s="165"/>
      <c r="K63" s="79"/>
      <c r="L63" s="79"/>
      <c r="M63" s="79"/>
      <c r="N63" s="79"/>
      <c r="O63" s="79"/>
      <c r="P63" s="162"/>
      <c r="Q63" s="79"/>
      <c r="R63" s="79"/>
      <c r="S63" s="79"/>
      <c r="T63" s="79"/>
      <c r="U63" s="162"/>
      <c r="V63" s="163"/>
      <c r="W63" s="79"/>
      <c r="X63" s="79"/>
      <c r="Y63" s="79"/>
      <c r="Z63" s="79"/>
      <c r="AA63" s="162"/>
      <c r="AB63" s="163"/>
      <c r="AC63" s="79"/>
      <c r="AD63" s="79"/>
      <c r="AE63" s="79"/>
      <c r="AF63" s="79"/>
      <c r="AG63" s="162"/>
      <c r="AH63" s="79"/>
      <c r="AI63" s="79"/>
      <c r="AJ63" s="79"/>
      <c r="AK63" s="79"/>
      <c r="AL63" s="162"/>
      <c r="AM63" s="79"/>
      <c r="AN63" s="79"/>
      <c r="AO63" s="79"/>
      <c r="AP63" s="79"/>
      <c r="AQ63" s="149"/>
      <c r="AR63" s="79"/>
      <c r="AS63" s="79"/>
      <c r="AT63" s="79"/>
      <c r="AU63" s="79"/>
      <c r="AV63" s="149"/>
      <c r="AW63" s="79"/>
      <c r="AX63" s="79"/>
      <c r="AY63" s="79"/>
      <c r="AZ63" s="79"/>
      <c r="BA63" s="149"/>
      <c r="BB63" s="79"/>
      <c r="BC63" s="79"/>
      <c r="BD63" s="79"/>
      <c r="BE63" s="79"/>
      <c r="BF63" s="149"/>
      <c r="BG63" s="79"/>
      <c r="BH63" s="79"/>
      <c r="BI63" s="79"/>
      <c r="BJ63" s="79"/>
      <c r="BK63" s="79"/>
      <c r="BL63" s="79"/>
      <c r="BM63" s="79"/>
      <c r="BN63" s="79"/>
    </row>
    <row r="64" spans="1:67" s="78" customFormat="1" ht="33" customHeight="1" x14ac:dyDescent="0.25">
      <c r="A64" s="95"/>
      <c r="B64" s="166"/>
      <c r="C64" s="167"/>
      <c r="D64" s="167"/>
      <c r="E64" s="165"/>
      <c r="F64" s="79"/>
      <c r="G64" s="165"/>
      <c r="H64" s="165"/>
      <c r="I64" s="165"/>
      <c r="J64" s="165"/>
      <c r="K64" s="79"/>
      <c r="L64" s="79"/>
      <c r="M64" s="79"/>
      <c r="N64" s="79"/>
      <c r="O64" s="79"/>
      <c r="P64" s="162"/>
      <c r="Q64" s="79"/>
      <c r="R64" s="79"/>
      <c r="S64" s="79"/>
      <c r="T64" s="79"/>
      <c r="U64" s="162"/>
      <c r="V64" s="163"/>
      <c r="W64" s="79"/>
      <c r="X64" s="79"/>
      <c r="Y64" s="79"/>
      <c r="Z64" s="79"/>
      <c r="AA64" s="162"/>
      <c r="AB64" s="163"/>
      <c r="AC64" s="79"/>
      <c r="AD64" s="79"/>
      <c r="AE64" s="79"/>
      <c r="AF64" s="79"/>
      <c r="AG64" s="162"/>
      <c r="AH64" s="79"/>
      <c r="AI64" s="79"/>
      <c r="AJ64" s="79"/>
      <c r="AK64" s="79"/>
      <c r="AL64" s="162"/>
      <c r="AM64" s="79"/>
      <c r="AN64" s="79"/>
      <c r="AO64" s="79"/>
      <c r="AP64" s="79"/>
      <c r="AQ64" s="149"/>
      <c r="AR64" s="79"/>
      <c r="AS64" s="79"/>
      <c r="AT64" s="79"/>
      <c r="AU64" s="79"/>
      <c r="AV64" s="149"/>
      <c r="AW64" s="79"/>
      <c r="AX64" s="79"/>
      <c r="AY64" s="79"/>
      <c r="AZ64" s="79"/>
      <c r="BA64" s="149"/>
      <c r="BB64" s="79"/>
      <c r="BC64" s="79"/>
      <c r="BD64" s="79"/>
      <c r="BE64" s="79"/>
      <c r="BF64" s="149"/>
      <c r="BG64" s="79"/>
      <c r="BH64" s="79"/>
      <c r="BI64" s="79"/>
      <c r="BJ64" s="79"/>
      <c r="BK64" s="79"/>
      <c r="BL64" s="79"/>
      <c r="BM64" s="79"/>
      <c r="BN64" s="79"/>
    </row>
    <row r="65" spans="1:66" s="78" customFormat="1" x14ac:dyDescent="0.25">
      <c r="A65" s="95"/>
      <c r="B65" s="79"/>
      <c r="C65" s="79"/>
      <c r="D65" s="79"/>
      <c r="E65" s="165"/>
      <c r="F65" s="79"/>
      <c r="G65" s="165"/>
      <c r="H65" s="165"/>
      <c r="I65" s="165"/>
      <c r="J65" s="165"/>
      <c r="K65" s="79"/>
      <c r="L65" s="79"/>
      <c r="M65" s="79"/>
      <c r="N65" s="79"/>
      <c r="O65" s="79"/>
      <c r="P65" s="162"/>
      <c r="Q65" s="79"/>
      <c r="R65" s="79"/>
      <c r="S65" s="79"/>
      <c r="T65" s="79"/>
      <c r="U65" s="162"/>
      <c r="V65" s="163"/>
      <c r="W65" s="79"/>
      <c r="X65" s="79"/>
      <c r="Y65" s="79"/>
      <c r="Z65" s="79"/>
      <c r="AA65" s="162"/>
      <c r="AB65" s="163"/>
      <c r="AC65" s="79"/>
      <c r="AD65" s="79"/>
      <c r="AE65" s="79"/>
      <c r="AF65" s="79"/>
      <c r="AG65" s="162"/>
      <c r="AH65" s="79"/>
      <c r="AI65" s="79"/>
      <c r="AJ65" s="79"/>
      <c r="AK65" s="79"/>
      <c r="AL65" s="162"/>
      <c r="AM65" s="79"/>
      <c r="AN65" s="79"/>
      <c r="AO65" s="79"/>
      <c r="AP65" s="79"/>
      <c r="AQ65" s="149"/>
      <c r="AR65" s="79"/>
      <c r="AS65" s="79"/>
      <c r="AT65" s="79"/>
      <c r="AU65" s="79"/>
      <c r="AV65" s="149"/>
      <c r="AW65" s="79"/>
      <c r="AX65" s="79"/>
      <c r="AY65" s="79"/>
      <c r="AZ65" s="79"/>
      <c r="BA65" s="149"/>
      <c r="BB65" s="79"/>
      <c r="BC65" s="79"/>
      <c r="BD65" s="79"/>
      <c r="BE65" s="79"/>
      <c r="BF65" s="149"/>
      <c r="BG65" s="79"/>
      <c r="BH65" s="79"/>
      <c r="BI65" s="79"/>
      <c r="BJ65" s="79"/>
      <c r="BK65" s="79"/>
      <c r="BL65" s="79"/>
      <c r="BM65" s="79"/>
      <c r="BN65" s="79"/>
    </row>
    <row r="66" spans="1:66" x14ac:dyDescent="0.25">
      <c r="A66" s="96"/>
      <c r="B66" s="99"/>
      <c r="C66" s="168"/>
      <c r="D66" s="85"/>
      <c r="E66" s="132"/>
      <c r="F66" s="85"/>
      <c r="G66" s="132"/>
      <c r="H66" s="132"/>
      <c r="I66" s="132"/>
      <c r="J66" s="132"/>
      <c r="K66" s="85"/>
      <c r="L66" s="85"/>
      <c r="M66" s="85"/>
      <c r="N66" s="85"/>
      <c r="O66" s="85"/>
      <c r="P66" s="133"/>
      <c r="Q66" s="85"/>
      <c r="R66" s="85"/>
      <c r="S66" s="85"/>
      <c r="T66" s="85"/>
      <c r="U66" s="133"/>
      <c r="V66" s="98"/>
      <c r="W66" s="85"/>
      <c r="X66" s="85"/>
      <c r="Y66" s="85"/>
      <c r="Z66" s="85"/>
      <c r="AA66" s="133"/>
      <c r="AB66" s="98"/>
      <c r="AC66" s="85"/>
      <c r="AD66" s="85"/>
      <c r="AE66" s="85"/>
      <c r="AF66" s="85"/>
      <c r="AG66" s="133"/>
      <c r="AH66" s="85"/>
      <c r="AI66" s="85"/>
      <c r="AJ66" s="85"/>
      <c r="AK66" s="85"/>
      <c r="AL66" s="133"/>
      <c r="AM66" s="85"/>
      <c r="AN66" s="85"/>
      <c r="AO66" s="85"/>
      <c r="AP66" s="85"/>
      <c r="AQ66" s="134"/>
      <c r="AR66" s="85"/>
      <c r="AS66" s="85"/>
      <c r="AT66" s="85"/>
      <c r="AU66" s="85"/>
      <c r="AV66" s="134"/>
      <c r="AW66" s="85"/>
      <c r="AX66" s="85"/>
      <c r="AY66" s="85"/>
      <c r="AZ66" s="85"/>
      <c r="BA66" s="134"/>
      <c r="BB66" s="85"/>
      <c r="BC66" s="85"/>
      <c r="BD66" s="85"/>
      <c r="BE66" s="85"/>
      <c r="BF66" s="134"/>
      <c r="BG66" s="85"/>
      <c r="BH66" s="85"/>
      <c r="BI66" s="85"/>
      <c r="BJ66" s="85"/>
      <c r="BK66" s="85"/>
      <c r="BL66" s="85"/>
      <c r="BM66" s="85"/>
      <c r="BN66" s="85"/>
    </row>
    <row r="67" spans="1:66" x14ac:dyDescent="0.25">
      <c r="A67" s="97"/>
      <c r="B67" s="98"/>
      <c r="C67" s="98"/>
      <c r="D67" s="98"/>
      <c r="E67" s="133"/>
      <c r="F67" s="98"/>
      <c r="G67" s="133"/>
      <c r="H67" s="133"/>
      <c r="I67" s="133"/>
      <c r="J67" s="133"/>
      <c r="K67" s="98"/>
      <c r="L67" s="98"/>
      <c r="M67" s="98"/>
      <c r="N67" s="98"/>
      <c r="O67" s="98"/>
      <c r="P67" s="133"/>
      <c r="Q67" s="98"/>
      <c r="R67" s="98"/>
      <c r="S67" s="98"/>
      <c r="T67" s="98"/>
      <c r="U67" s="133"/>
      <c r="V67" s="98"/>
      <c r="W67" s="98"/>
      <c r="X67" s="98"/>
      <c r="Y67" s="98"/>
      <c r="Z67" s="98"/>
      <c r="AA67" s="133"/>
      <c r="AB67" s="98"/>
      <c r="AC67" s="98"/>
      <c r="AD67" s="98"/>
      <c r="AE67" s="98"/>
      <c r="AF67" s="98"/>
      <c r="AG67" s="133"/>
      <c r="AH67" s="98"/>
      <c r="AI67" s="98"/>
      <c r="AJ67" s="98"/>
      <c r="AK67" s="98"/>
      <c r="AL67" s="133"/>
      <c r="AM67" s="98"/>
      <c r="AN67" s="98"/>
      <c r="AO67" s="98"/>
      <c r="AP67" s="98"/>
      <c r="AQ67" s="134"/>
      <c r="AR67" s="98"/>
      <c r="AS67" s="98"/>
      <c r="AT67" s="98"/>
      <c r="AU67" s="98"/>
      <c r="AV67" s="134"/>
      <c r="AW67" s="98"/>
      <c r="AX67" s="98"/>
      <c r="AY67" s="98"/>
      <c r="AZ67" s="98"/>
      <c r="BA67" s="134"/>
      <c r="BB67" s="98"/>
      <c r="BC67" s="98"/>
      <c r="BD67" s="98"/>
      <c r="BE67" s="98"/>
      <c r="BF67" s="134"/>
      <c r="BG67" s="98"/>
      <c r="BH67" s="98"/>
      <c r="BI67" s="98"/>
      <c r="BJ67" s="98"/>
      <c r="BK67" s="98"/>
      <c r="BL67" s="98"/>
      <c r="BM67" s="98"/>
      <c r="BN67" s="98"/>
    </row>
    <row r="68" spans="1:66" x14ac:dyDescent="0.25">
      <c r="A68" s="97"/>
      <c r="B68" s="98"/>
      <c r="C68" s="98"/>
      <c r="D68" s="98"/>
      <c r="E68" s="133"/>
      <c r="F68" s="98"/>
      <c r="G68" s="133"/>
      <c r="H68" s="133"/>
      <c r="I68" s="133"/>
      <c r="J68" s="133"/>
      <c r="K68" s="98"/>
      <c r="L68" s="98"/>
      <c r="M68" s="98"/>
      <c r="N68" s="98"/>
      <c r="O68" s="98"/>
      <c r="P68" s="133"/>
      <c r="Q68" s="98"/>
      <c r="R68" s="98"/>
      <c r="S68" s="98"/>
      <c r="T68" s="98"/>
      <c r="U68" s="133"/>
      <c r="V68" s="98"/>
      <c r="W68" s="98"/>
      <c r="X68" s="98"/>
      <c r="Y68" s="98"/>
      <c r="Z68" s="98"/>
      <c r="AA68" s="133"/>
      <c r="AB68" s="98"/>
      <c r="AC68" s="98"/>
      <c r="AD68" s="98"/>
      <c r="AE68" s="98"/>
      <c r="AF68" s="98"/>
      <c r="AG68" s="133"/>
      <c r="AH68" s="98"/>
      <c r="AI68" s="98"/>
      <c r="AJ68" s="98"/>
      <c r="AK68" s="98"/>
      <c r="AL68" s="133"/>
      <c r="AM68" s="98"/>
      <c r="AN68" s="98"/>
      <c r="AO68" s="98"/>
      <c r="AP68" s="98"/>
      <c r="AQ68" s="134"/>
      <c r="AR68" s="98"/>
      <c r="AS68" s="98"/>
      <c r="AT68" s="98"/>
      <c r="AU68" s="98"/>
      <c r="AV68" s="134"/>
      <c r="AW68" s="98"/>
      <c r="AX68" s="98"/>
      <c r="AY68" s="98"/>
      <c r="AZ68" s="98"/>
      <c r="BA68" s="134"/>
      <c r="BB68" s="98"/>
      <c r="BC68" s="98"/>
      <c r="BD68" s="98"/>
      <c r="BE68" s="98"/>
      <c r="BF68" s="134"/>
      <c r="BG68" s="98"/>
      <c r="BH68" s="98"/>
      <c r="BI68" s="98"/>
      <c r="BJ68" s="98"/>
      <c r="BK68" s="98"/>
      <c r="BL68" s="98"/>
      <c r="BM68" s="98"/>
      <c r="BN68" s="98"/>
    </row>
    <row r="69" spans="1:66" x14ac:dyDescent="0.25">
      <c r="A69" s="98"/>
      <c r="B69" s="99"/>
      <c r="C69" s="98"/>
      <c r="D69" s="98"/>
      <c r="E69" s="133"/>
      <c r="F69" s="98"/>
      <c r="G69" s="133"/>
      <c r="H69" s="133"/>
      <c r="I69" s="133"/>
      <c r="J69" s="133"/>
      <c r="K69" s="98"/>
      <c r="L69" s="98"/>
      <c r="M69" s="98"/>
      <c r="N69" s="98"/>
      <c r="O69" s="98"/>
      <c r="P69" s="133"/>
      <c r="Q69" s="98"/>
      <c r="R69" s="98"/>
      <c r="S69" s="98"/>
      <c r="T69" s="98"/>
      <c r="U69" s="133"/>
      <c r="V69" s="98"/>
      <c r="W69" s="98"/>
      <c r="X69" s="98"/>
      <c r="Y69" s="98"/>
      <c r="Z69" s="98"/>
      <c r="AA69" s="133"/>
      <c r="AB69" s="98"/>
      <c r="AC69" s="98"/>
      <c r="AD69" s="98"/>
      <c r="AE69" s="98"/>
      <c r="AF69" s="98"/>
      <c r="AG69" s="133"/>
      <c r="AH69" s="98"/>
      <c r="AI69" s="98"/>
      <c r="AJ69" s="98"/>
      <c r="AK69" s="98"/>
      <c r="AL69" s="133"/>
      <c r="AM69" s="98"/>
      <c r="AN69" s="98"/>
      <c r="AO69" s="98"/>
      <c r="AP69" s="98"/>
      <c r="AQ69" s="134"/>
      <c r="AR69" s="98"/>
      <c r="AS69" s="98"/>
      <c r="AT69" s="98"/>
      <c r="AU69" s="98"/>
      <c r="AV69" s="134"/>
      <c r="AW69" s="98"/>
      <c r="AX69" s="98"/>
      <c r="AY69" s="98"/>
      <c r="AZ69" s="98"/>
      <c r="BA69" s="134"/>
      <c r="BB69" s="98"/>
      <c r="BC69" s="98"/>
      <c r="BD69" s="98"/>
      <c r="BE69" s="98"/>
      <c r="BF69" s="134"/>
      <c r="BG69" s="98"/>
      <c r="BH69" s="98"/>
      <c r="BI69" s="98"/>
      <c r="BJ69" s="98"/>
      <c r="BK69" s="98"/>
      <c r="BL69" s="98"/>
      <c r="BM69" s="98"/>
      <c r="BN69" s="98"/>
    </row>
    <row r="70" spans="1:66" x14ac:dyDescent="0.25">
      <c r="A70" s="98"/>
      <c r="B70" s="98"/>
      <c r="C70" s="98"/>
      <c r="D70" s="98"/>
      <c r="E70" s="133"/>
      <c r="F70" s="98"/>
      <c r="G70" s="133"/>
      <c r="H70" s="133"/>
      <c r="I70" s="133"/>
      <c r="J70" s="133"/>
      <c r="K70" s="98"/>
      <c r="L70" s="98"/>
      <c r="M70" s="98"/>
      <c r="N70" s="98"/>
      <c r="O70" s="98"/>
      <c r="P70" s="133"/>
      <c r="Q70" s="98"/>
      <c r="R70" s="98"/>
      <c r="S70" s="98"/>
      <c r="T70" s="98"/>
      <c r="U70" s="133"/>
      <c r="V70" s="98"/>
      <c r="W70" s="98"/>
      <c r="X70" s="98"/>
      <c r="Y70" s="98"/>
      <c r="Z70" s="98"/>
      <c r="AA70" s="133"/>
      <c r="AB70" s="98"/>
      <c r="AC70" s="98"/>
      <c r="AD70" s="98"/>
      <c r="AE70" s="98"/>
      <c r="AF70" s="98"/>
      <c r="AG70" s="133"/>
      <c r="AH70" s="98"/>
      <c r="AI70" s="98"/>
      <c r="AJ70" s="98"/>
      <c r="AK70" s="98"/>
      <c r="AL70" s="133"/>
      <c r="AM70" s="98"/>
      <c r="AN70" s="98"/>
      <c r="AO70" s="98"/>
      <c r="AP70" s="98"/>
      <c r="AQ70" s="134"/>
      <c r="AR70" s="98"/>
      <c r="AS70" s="98"/>
      <c r="AT70" s="98"/>
      <c r="AU70" s="98"/>
      <c r="AV70" s="134"/>
      <c r="AW70" s="98"/>
      <c r="AX70" s="98"/>
      <c r="AY70" s="98"/>
      <c r="AZ70" s="98"/>
      <c r="BA70" s="134"/>
      <c r="BB70" s="98"/>
      <c r="BC70" s="98"/>
      <c r="BD70" s="98"/>
      <c r="BE70" s="98"/>
      <c r="BF70" s="134"/>
      <c r="BG70" s="98"/>
      <c r="BH70" s="98"/>
      <c r="BI70" s="98"/>
      <c r="BJ70" s="98"/>
      <c r="BK70" s="98"/>
      <c r="BL70" s="98"/>
      <c r="BM70" s="98"/>
      <c r="BN70" s="98"/>
    </row>
    <row r="71" spans="1:66" x14ac:dyDescent="0.25">
      <c r="A71" s="98"/>
      <c r="B71" s="98"/>
      <c r="C71" s="98"/>
      <c r="D71" s="98"/>
      <c r="E71" s="133"/>
      <c r="F71" s="98"/>
      <c r="G71" s="133"/>
      <c r="H71" s="133"/>
      <c r="I71" s="133"/>
      <c r="J71" s="133"/>
      <c r="K71" s="98"/>
      <c r="L71" s="98"/>
      <c r="M71" s="98"/>
      <c r="N71" s="98"/>
      <c r="O71" s="98"/>
      <c r="P71" s="133"/>
      <c r="Q71" s="98"/>
      <c r="R71" s="98"/>
      <c r="S71" s="98"/>
      <c r="T71" s="98"/>
      <c r="U71" s="133"/>
      <c r="V71" s="98"/>
      <c r="W71" s="98"/>
      <c r="X71" s="98"/>
      <c r="Y71" s="98"/>
      <c r="Z71" s="98"/>
      <c r="AA71" s="133"/>
      <c r="AB71" s="98"/>
      <c r="AC71" s="98"/>
      <c r="AD71" s="98"/>
      <c r="AE71" s="98"/>
      <c r="AF71" s="98"/>
      <c r="AG71" s="133"/>
      <c r="AH71" s="98"/>
      <c r="AI71" s="98"/>
      <c r="AJ71" s="98"/>
      <c r="AK71" s="98"/>
      <c r="AL71" s="133"/>
      <c r="AM71" s="98"/>
      <c r="AN71" s="98"/>
      <c r="AO71" s="98"/>
      <c r="AP71" s="98"/>
      <c r="AQ71" s="134"/>
      <c r="AR71" s="98"/>
      <c r="AS71" s="98"/>
      <c r="AT71" s="98"/>
      <c r="AU71" s="98"/>
      <c r="AV71" s="134"/>
      <c r="AW71" s="98"/>
      <c r="AX71" s="98"/>
      <c r="AY71" s="98"/>
      <c r="AZ71" s="98"/>
      <c r="BA71" s="134"/>
      <c r="BB71" s="98"/>
      <c r="BC71" s="98"/>
      <c r="BD71" s="98"/>
      <c r="BE71" s="98"/>
      <c r="BF71" s="134"/>
      <c r="BG71" s="98"/>
      <c r="BH71" s="98"/>
      <c r="BI71" s="98"/>
      <c r="BJ71" s="98"/>
      <c r="BK71" s="98"/>
      <c r="BL71" s="98"/>
      <c r="BM71" s="98"/>
      <c r="BN71" s="98"/>
    </row>
    <row r="72" spans="1:66" x14ac:dyDescent="0.25">
      <c r="A72" s="98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8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s="26" customFormat="1" x14ac:dyDescent="0.25">
      <c r="A74" s="98"/>
      <c r="B74" s="98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s="26" customFormat="1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s="26" customFormat="1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s="26" customFormat="1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s="26" customFormat="1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x14ac:dyDescent="0.25">
      <c r="B102" s="99"/>
      <c r="C102" s="99"/>
      <c r="D102" s="99"/>
      <c r="E102" s="134"/>
      <c r="F102" s="99"/>
      <c r="G102" s="134"/>
      <c r="H102" s="134"/>
      <c r="I102" s="134"/>
      <c r="J102" s="134"/>
      <c r="K102" s="99"/>
      <c r="L102" s="99"/>
      <c r="M102" s="99"/>
      <c r="N102" s="99"/>
      <c r="O102" s="99"/>
      <c r="P102" s="134"/>
      <c r="Q102" s="99"/>
      <c r="R102" s="99"/>
      <c r="S102" s="99"/>
      <c r="T102" s="99"/>
      <c r="U102" s="134"/>
      <c r="V102" s="99"/>
      <c r="W102" s="99"/>
      <c r="X102" s="99"/>
      <c r="Y102" s="99"/>
      <c r="Z102" s="99"/>
      <c r="AA102" s="134"/>
      <c r="AB102" s="99"/>
      <c r="AC102" s="99"/>
      <c r="AD102" s="99"/>
      <c r="AE102" s="99"/>
      <c r="AF102" s="99"/>
      <c r="AG102" s="134"/>
      <c r="AH102" s="99"/>
      <c r="AI102" s="99"/>
      <c r="AJ102" s="99"/>
      <c r="AK102" s="99"/>
      <c r="AL102" s="134"/>
      <c r="AM102" s="99"/>
      <c r="AN102" s="99"/>
      <c r="AO102" s="99"/>
      <c r="AP102" s="99"/>
      <c r="AQ102" s="134"/>
      <c r="AR102" s="99"/>
      <c r="AS102" s="99"/>
      <c r="AT102" s="99"/>
      <c r="AU102" s="99"/>
      <c r="AV102" s="134"/>
      <c r="AW102" s="99"/>
      <c r="AX102" s="99"/>
      <c r="AY102" s="99"/>
      <c r="AZ102" s="99"/>
      <c r="BA102" s="134"/>
      <c r="BB102" s="99"/>
      <c r="BC102" s="99"/>
      <c r="BD102" s="99"/>
      <c r="BE102" s="99"/>
      <c r="BF102" s="134"/>
      <c r="BG102" s="99"/>
      <c r="BH102" s="99"/>
      <c r="BI102" s="99"/>
      <c r="BJ102" s="99"/>
      <c r="BK102" s="99"/>
      <c r="BL102" s="99"/>
      <c r="BM102" s="99"/>
      <c r="BN102" s="99"/>
    </row>
    <row r="103" spans="1:66" x14ac:dyDescent="0.25">
      <c r="B103" s="99"/>
      <c r="C103" s="99"/>
      <c r="D103" s="99"/>
      <c r="E103" s="134"/>
      <c r="F103" s="99"/>
      <c r="G103" s="134"/>
      <c r="H103" s="134"/>
      <c r="I103" s="134"/>
      <c r="J103" s="134"/>
      <c r="K103" s="99"/>
      <c r="L103" s="99"/>
      <c r="M103" s="99"/>
      <c r="N103" s="99"/>
      <c r="O103" s="99"/>
      <c r="P103" s="134"/>
      <c r="Q103" s="99"/>
      <c r="R103" s="99"/>
      <c r="S103" s="99"/>
      <c r="T103" s="99"/>
      <c r="U103" s="134"/>
      <c r="V103" s="99"/>
      <c r="W103" s="99"/>
      <c r="X103" s="99"/>
      <c r="Y103" s="99"/>
      <c r="Z103" s="99"/>
      <c r="AA103" s="134"/>
      <c r="AB103" s="99"/>
      <c r="AC103" s="99"/>
      <c r="AD103" s="99"/>
      <c r="AE103" s="99"/>
      <c r="AF103" s="99"/>
      <c r="AG103" s="134"/>
      <c r="AH103" s="99"/>
      <c r="AI103" s="99"/>
      <c r="AJ103" s="99"/>
      <c r="AK103" s="99"/>
      <c r="AL103" s="134"/>
      <c r="AM103" s="99"/>
      <c r="AN103" s="99"/>
      <c r="AO103" s="99"/>
      <c r="AP103" s="99"/>
      <c r="AQ103" s="134"/>
      <c r="AR103" s="99"/>
      <c r="AS103" s="99"/>
      <c r="AT103" s="99"/>
      <c r="AU103" s="99"/>
      <c r="AV103" s="134"/>
      <c r="AW103" s="99"/>
      <c r="AX103" s="99"/>
      <c r="AY103" s="99"/>
      <c r="AZ103" s="99"/>
      <c r="BA103" s="134"/>
      <c r="BB103" s="99"/>
      <c r="BC103" s="99"/>
      <c r="BD103" s="99"/>
      <c r="BE103" s="99"/>
      <c r="BF103" s="134"/>
      <c r="BG103" s="99"/>
      <c r="BH103" s="99"/>
      <c r="BI103" s="99"/>
      <c r="BJ103" s="99"/>
      <c r="BK103" s="99"/>
      <c r="BL103" s="99"/>
      <c r="BM103" s="99"/>
      <c r="BN103" s="99"/>
    </row>
    <row r="104" spans="1:66" x14ac:dyDescent="0.25">
      <c r="B104" s="99"/>
      <c r="C104" s="99"/>
      <c r="D104" s="99"/>
      <c r="E104" s="134"/>
      <c r="F104" s="99"/>
      <c r="G104" s="134"/>
      <c r="H104" s="134"/>
      <c r="I104" s="134"/>
      <c r="J104" s="134"/>
      <c r="K104" s="99"/>
      <c r="L104" s="99"/>
      <c r="M104" s="99"/>
      <c r="N104" s="99"/>
      <c r="O104" s="99"/>
      <c r="P104" s="134"/>
      <c r="Q104" s="99"/>
      <c r="R104" s="99"/>
      <c r="S104" s="99"/>
      <c r="T104" s="99"/>
      <c r="U104" s="134"/>
      <c r="V104" s="99"/>
      <c r="W104" s="99"/>
      <c r="X104" s="99"/>
      <c r="Y104" s="99"/>
      <c r="Z104" s="99"/>
      <c r="AA104" s="134"/>
      <c r="AB104" s="99"/>
      <c r="AC104" s="99"/>
      <c r="AD104" s="99"/>
      <c r="AE104" s="99"/>
      <c r="AF104" s="99"/>
      <c r="AG104" s="134"/>
      <c r="AH104" s="99"/>
      <c r="AI104" s="99"/>
      <c r="AJ104" s="99"/>
      <c r="AK104" s="99"/>
      <c r="AL104" s="134"/>
      <c r="AM104" s="99"/>
      <c r="AN104" s="99"/>
      <c r="AO104" s="99"/>
      <c r="AP104" s="99"/>
      <c r="AQ104" s="134"/>
      <c r="AR104" s="99"/>
      <c r="AS104" s="99"/>
      <c r="AT104" s="99"/>
      <c r="AU104" s="99"/>
      <c r="AV104" s="134"/>
      <c r="AW104" s="99"/>
      <c r="AX104" s="99"/>
      <c r="AY104" s="99"/>
      <c r="AZ104" s="99"/>
      <c r="BA104" s="134"/>
      <c r="BB104" s="99"/>
      <c r="BC104" s="99"/>
      <c r="BD104" s="99"/>
      <c r="BE104" s="99"/>
      <c r="BF104" s="134"/>
      <c r="BG104" s="99"/>
      <c r="BH104" s="99"/>
      <c r="BI104" s="99"/>
      <c r="BJ104" s="99"/>
      <c r="BK104" s="99"/>
      <c r="BL104" s="99"/>
      <c r="BM104" s="99"/>
      <c r="BN104" s="99"/>
    </row>
  </sheetData>
  <autoFilter ref="A7:AZ7">
    <sortState ref="A8:AZ37">
      <sortCondition ref="B8"/>
    </sortState>
  </autoFilter>
  <mergeCells count="12">
    <mergeCell ref="AH6:AK6"/>
    <mergeCell ref="AM6:AP6"/>
    <mergeCell ref="A44:E44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2022-10-07T10:33:50Z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